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3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Sheet5 (2)" sheetId="22" r:id="rId1"/>
    <sheet name="Sheet1" sheetId="1" r:id="rId2"/>
    <sheet name="Sheet5" sheetId="21" r:id="rId3"/>
    <sheet name="Sheet2" sheetId="2" r:id="rId4"/>
    <sheet name="Sheet3" sheetId="3" r:id="rId5"/>
    <sheet name="Sheet2 (2)" sheetId="23" r:id="rId6"/>
  </sheets>
  <calcPr calcId="145621"/>
</workbook>
</file>

<file path=xl/calcChain.xml><?xml version="1.0" encoding="utf-8"?>
<calcChain xmlns="http://schemas.openxmlformats.org/spreadsheetml/2006/main">
  <c r="D44" i="1" l="1"/>
  <c r="E44" i="1"/>
  <c r="F44" i="1"/>
  <c r="G44" i="1"/>
  <c r="H44" i="1"/>
  <c r="C44" i="1"/>
  <c r="AI58" i="1"/>
  <c r="AD58" i="1"/>
  <c r="AF58" i="1"/>
  <c r="AE58" i="1"/>
  <c r="S17" i="1"/>
  <c r="A41" i="1"/>
  <c r="A36" i="1"/>
  <c r="A33" i="1"/>
  <c r="A27" i="1"/>
  <c r="A19" i="1"/>
  <c r="A11" i="1"/>
  <c r="D27" i="1"/>
  <c r="E27" i="1"/>
  <c r="F27" i="1"/>
  <c r="G27" i="1"/>
  <c r="H27" i="1"/>
  <c r="D19" i="1"/>
  <c r="E19" i="1"/>
  <c r="F19" i="1"/>
  <c r="G19" i="1"/>
  <c r="H19" i="1"/>
  <c r="C19" i="1"/>
  <c r="J40" i="1"/>
  <c r="J39" i="1"/>
  <c r="J38" i="1"/>
  <c r="J36" i="1"/>
  <c r="J35" i="1"/>
  <c r="J32" i="1"/>
  <c r="J31" i="1"/>
  <c r="J29" i="1"/>
  <c r="J26" i="1"/>
  <c r="J25" i="1"/>
  <c r="J23" i="1"/>
  <c r="J21" i="1"/>
  <c r="J16" i="1"/>
  <c r="J15" i="1"/>
  <c r="J14" i="1"/>
  <c r="J13" i="1"/>
  <c r="J10" i="1"/>
  <c r="J9" i="1"/>
  <c r="J8" i="1"/>
  <c r="J7" i="1"/>
  <c r="J6" i="1"/>
  <c r="J5" i="1"/>
  <c r="J4" i="1"/>
  <c r="J3" i="1"/>
  <c r="C125" i="1"/>
  <c r="D125" i="1"/>
  <c r="E125" i="1"/>
  <c r="F125" i="1"/>
  <c r="G125" i="1"/>
  <c r="H125" i="1"/>
  <c r="C126" i="1"/>
  <c r="D126" i="1"/>
  <c r="E126" i="1"/>
  <c r="F126" i="1"/>
  <c r="G126" i="1"/>
  <c r="H126" i="1"/>
  <c r="C127" i="1"/>
  <c r="D127" i="1"/>
  <c r="E127" i="1"/>
  <c r="F127" i="1"/>
  <c r="G127" i="1"/>
  <c r="H127" i="1"/>
  <c r="C128" i="1"/>
  <c r="D128" i="1"/>
  <c r="E128" i="1"/>
  <c r="F128" i="1"/>
  <c r="G128" i="1"/>
  <c r="H128" i="1"/>
  <c r="C129" i="1"/>
  <c r="D129" i="1"/>
  <c r="E129" i="1"/>
  <c r="F129" i="1"/>
  <c r="G129" i="1"/>
  <c r="H129" i="1"/>
  <c r="C130" i="1"/>
  <c r="D130" i="1"/>
  <c r="E130" i="1"/>
  <c r="F130" i="1"/>
  <c r="G130" i="1"/>
  <c r="H130" i="1"/>
  <c r="C131" i="1"/>
  <c r="D131" i="1"/>
  <c r="E131" i="1"/>
  <c r="F131" i="1"/>
  <c r="G131" i="1"/>
  <c r="H131" i="1"/>
  <c r="C132" i="1"/>
  <c r="D132" i="1"/>
  <c r="E132" i="1"/>
  <c r="F132" i="1"/>
  <c r="G132" i="1"/>
  <c r="H132" i="1"/>
  <c r="C133" i="1"/>
  <c r="D133" i="1"/>
  <c r="E133" i="1"/>
  <c r="F133" i="1"/>
  <c r="G133" i="1"/>
  <c r="H133" i="1"/>
  <c r="C134" i="1"/>
  <c r="D134" i="1"/>
  <c r="E134" i="1"/>
  <c r="F134" i="1"/>
  <c r="G134" i="1"/>
  <c r="H134" i="1"/>
  <c r="C135" i="1"/>
  <c r="D135" i="1"/>
  <c r="E135" i="1"/>
  <c r="F135" i="1"/>
  <c r="G135" i="1"/>
  <c r="H135" i="1"/>
  <c r="C136" i="1"/>
  <c r="D136" i="1"/>
  <c r="E136" i="1"/>
  <c r="F136" i="1"/>
  <c r="G136" i="1"/>
  <c r="H136" i="1"/>
  <c r="C137" i="1"/>
  <c r="D137" i="1"/>
  <c r="E137" i="1"/>
  <c r="F137" i="1"/>
  <c r="G137" i="1"/>
  <c r="H137" i="1"/>
  <c r="P44" i="1"/>
  <c r="O44" i="1"/>
  <c r="N44" i="1"/>
  <c r="M44" i="1"/>
  <c r="L44" i="1"/>
  <c r="K44" i="1"/>
  <c r="P41" i="1"/>
  <c r="O41" i="1"/>
  <c r="N41" i="1"/>
  <c r="M41" i="1"/>
  <c r="L41" i="1"/>
  <c r="K41" i="1"/>
  <c r="P36" i="1"/>
  <c r="O36" i="1"/>
  <c r="N36" i="1"/>
  <c r="M36" i="1"/>
  <c r="L36" i="1"/>
  <c r="K36" i="1"/>
  <c r="P33" i="1"/>
  <c r="O33" i="1"/>
  <c r="N33" i="1"/>
  <c r="M33" i="1"/>
  <c r="L33" i="1"/>
  <c r="K33" i="1"/>
  <c r="P27" i="1"/>
  <c r="O27" i="1"/>
  <c r="N27" i="1"/>
  <c r="M27" i="1"/>
  <c r="L27" i="1"/>
  <c r="K27" i="1"/>
  <c r="P19" i="1"/>
  <c r="O19" i="1"/>
  <c r="N19" i="1"/>
  <c r="M19" i="1"/>
  <c r="L19" i="1"/>
  <c r="K19" i="1"/>
  <c r="I18" i="1" s="1"/>
  <c r="P11" i="1"/>
  <c r="P42" i="1" s="1"/>
  <c r="O11" i="1"/>
  <c r="O42" i="1" s="1"/>
  <c r="N11" i="1"/>
  <c r="N42" i="1" s="1"/>
  <c r="M11" i="1"/>
  <c r="M42" i="1" s="1"/>
  <c r="L11" i="1"/>
  <c r="J19" i="1"/>
  <c r="D11" i="1"/>
  <c r="E11" i="1"/>
  <c r="F11" i="1"/>
  <c r="G11" i="1"/>
  <c r="H11" i="1"/>
  <c r="C11" i="1"/>
  <c r="D41" i="1"/>
  <c r="E41" i="1"/>
  <c r="F41" i="1"/>
  <c r="G41" i="1"/>
  <c r="H41" i="1"/>
  <c r="C41" i="1"/>
  <c r="D33" i="1"/>
  <c r="E33" i="1"/>
  <c r="F33" i="1"/>
  <c r="G33" i="1"/>
  <c r="H33" i="1"/>
  <c r="C33" i="1"/>
  <c r="I33" i="1" s="1"/>
  <c r="C27" i="1"/>
  <c r="J27" i="1" s="1"/>
  <c r="Q27" i="1" l="1"/>
  <c r="Q36" i="1"/>
  <c r="I19" i="1"/>
  <c r="Q11" i="1"/>
  <c r="J128" i="1"/>
  <c r="J126" i="1"/>
  <c r="Q33" i="1"/>
  <c r="Q41" i="1"/>
  <c r="J133" i="1"/>
  <c r="I44" i="1"/>
  <c r="A45" i="1"/>
  <c r="I22" i="1"/>
  <c r="J127" i="1"/>
  <c r="I24" i="1"/>
  <c r="Q44" i="1"/>
  <c r="I17" i="1"/>
  <c r="I30" i="1"/>
  <c r="I27" i="1"/>
  <c r="Q19" i="1"/>
  <c r="J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J33" i="1"/>
  <c r="J41" i="1"/>
  <c r="J11" i="1"/>
  <c r="I137" i="1"/>
  <c r="I16" i="1"/>
  <c r="I26" i="1"/>
  <c r="I11" i="1"/>
  <c r="G42" i="1"/>
  <c r="E42" i="1"/>
  <c r="I10" i="1"/>
  <c r="C46" i="1"/>
  <c r="H42" i="1"/>
  <c r="F42" i="1"/>
  <c r="D42" i="1"/>
  <c r="I31" i="1"/>
  <c r="I36" i="1"/>
  <c r="I40" i="1"/>
  <c r="L42" i="1"/>
  <c r="I3" i="1"/>
  <c r="I5" i="1"/>
  <c r="I7" i="1"/>
  <c r="I9" i="1"/>
  <c r="I13" i="1"/>
  <c r="I15" i="1"/>
  <c r="I21" i="1"/>
  <c r="I25" i="1"/>
  <c r="I29" i="1"/>
  <c r="I32" i="1"/>
  <c r="I35" i="1"/>
  <c r="I39" i="1"/>
  <c r="C42" i="1"/>
  <c r="K42" i="1"/>
  <c r="I4" i="1"/>
  <c r="I6" i="1"/>
  <c r="I8" i="1"/>
  <c r="I14" i="1"/>
  <c r="I23" i="1"/>
  <c r="I38" i="1"/>
  <c r="I42" i="1" l="1"/>
</calcChain>
</file>

<file path=xl/sharedStrings.xml><?xml version="1.0" encoding="utf-8"?>
<sst xmlns="http://schemas.openxmlformats.org/spreadsheetml/2006/main" count="478" uniqueCount="197">
  <si>
    <t>Europe</t>
  </si>
  <si>
    <t>R3</t>
  </si>
  <si>
    <t>Total</t>
  </si>
  <si>
    <t>1 - Electrical machinery, apparatus, energy</t>
  </si>
  <si>
    <t>2 - Audio-visual technology</t>
  </si>
  <si>
    <t>3 - Telecommunications</t>
  </si>
  <si>
    <t>4 - Digital communication</t>
  </si>
  <si>
    <t>5 - Basic communication processes</t>
  </si>
  <si>
    <t>6 - Computer technology</t>
  </si>
  <si>
    <t>7 - IT methods for management</t>
  </si>
  <si>
    <t>11 - Analysis of biological materials</t>
  </si>
  <si>
    <t>13 - Medical technology</t>
  </si>
  <si>
    <t>14 - Organic fine chemistry</t>
  </si>
  <si>
    <t>15 - Biotechnology</t>
  </si>
  <si>
    <t>16 - Pharmaceuticals</t>
  </si>
  <si>
    <t>17 - Macromolecular chemistry, polymers</t>
  </si>
  <si>
    <t>20 - Materials, metallurgy</t>
  </si>
  <si>
    <t>21 - Surface technology, coating</t>
  </si>
  <si>
    <t>22 - Micro-structural and nano-technology</t>
  </si>
  <si>
    <t>23 - Chemical engineering</t>
  </si>
  <si>
    <t>24 - Environmental technology</t>
  </si>
  <si>
    <t>26 - Machine tools</t>
  </si>
  <si>
    <t>27 - Engines, pumps, turbines</t>
  </si>
  <si>
    <t>29 - Other special machines</t>
  </si>
  <si>
    <t>31 - Mechanical elements</t>
  </si>
  <si>
    <t>32 - Transport</t>
  </si>
  <si>
    <t>Electrical machinery, apparatus, energy</t>
  </si>
  <si>
    <t>Audio-visual technology</t>
  </si>
  <si>
    <t>Telecommunications</t>
  </si>
  <si>
    <t>Digital communication</t>
  </si>
  <si>
    <t>Basic communication processes</t>
  </si>
  <si>
    <t>Computer technology</t>
  </si>
  <si>
    <t>IT methods for management</t>
  </si>
  <si>
    <t>Analysis of biological materials</t>
  </si>
  <si>
    <t>Medical technology</t>
  </si>
  <si>
    <t>Organic fine chemistry</t>
  </si>
  <si>
    <t>Biotechnology</t>
  </si>
  <si>
    <t>Pharmaceuticals</t>
  </si>
  <si>
    <t>Macromolecular chemistry, polymers</t>
  </si>
  <si>
    <t>Materials, metallurgy</t>
  </si>
  <si>
    <t>Surface technology, coating</t>
  </si>
  <si>
    <t>Micro-structural and nano-technology</t>
  </si>
  <si>
    <t>Chemical engineering</t>
  </si>
  <si>
    <t>Environmental technology</t>
  </si>
  <si>
    <t>Machine tools</t>
  </si>
  <si>
    <t>Engines, pumps, turbines</t>
  </si>
  <si>
    <t>Other special machines</t>
  </si>
  <si>
    <t>Mechanical elements</t>
  </si>
  <si>
    <t>Transport</t>
  </si>
  <si>
    <t>Total Telecommunications:</t>
  </si>
  <si>
    <t>Total Energy and Environments:</t>
  </si>
  <si>
    <t>Total computer and consumers electronics:</t>
  </si>
  <si>
    <t>SECTOR OF TECHNOLOGY</t>
  </si>
  <si>
    <t>Total Business and industrial products:</t>
  </si>
  <si>
    <t>No.patents</t>
  </si>
  <si>
    <r>
      <t xml:space="preserve">VENTURE AMOUNTS in </t>
    </r>
    <r>
      <rPr>
        <b/>
        <sz val="11"/>
        <color theme="1"/>
        <rFont val="Calibri"/>
        <family val="2"/>
      </rPr>
      <t>Є thousands</t>
    </r>
  </si>
  <si>
    <t>Sector focus</t>
    <phoneticPr fontId="0" type="noConversion"/>
  </si>
  <si>
    <t>Agriculture</t>
  </si>
  <si>
    <t>Business &amp; industrial products</t>
  </si>
  <si>
    <t>Business &amp; industrial services</t>
  </si>
  <si>
    <t>Chemicals &amp; materials</t>
  </si>
  <si>
    <t>Communications</t>
  </si>
  <si>
    <t>Computer &amp; consumer electronics</t>
  </si>
  <si>
    <t xml:space="preserve">Construction </t>
  </si>
  <si>
    <t>Consumer goods &amp; retail</t>
  </si>
  <si>
    <t>Consumer services</t>
  </si>
  <si>
    <t>Energy &amp; environment</t>
  </si>
  <si>
    <t>Financial services</t>
  </si>
  <si>
    <t>Life sciences</t>
  </si>
  <si>
    <t>Real estate</t>
  </si>
  <si>
    <t>Transportation</t>
  </si>
  <si>
    <t>Unclassified</t>
  </si>
  <si>
    <t>Total investment</t>
  </si>
  <si>
    <t>Subtotal High-Tech</t>
  </si>
  <si>
    <t xml:space="preserve">Amount </t>
    <phoneticPr fontId="0" type="noConversion"/>
  </si>
  <si>
    <t>%</t>
    <phoneticPr fontId="0" type="noConversion"/>
  </si>
  <si>
    <t>Number of companies</t>
    <phoneticPr fontId="0" type="noConversion"/>
  </si>
  <si>
    <r>
      <t>ffice</t>
    </r>
    <r>
      <rPr>
        <b/>
        <sz val="7"/>
        <color rgb="FFCCCCCC"/>
        <rFont val="Arial"/>
        <family val="2"/>
      </rPr>
      <t>▼</t>
    </r>
  </si>
  <si>
    <r>
      <t>Origin</t>
    </r>
    <r>
      <rPr>
        <b/>
        <sz val="7"/>
        <color rgb="FFCCCCCC"/>
        <rFont val="Arial"/>
        <family val="2"/>
      </rPr>
      <t> </t>
    </r>
  </si>
  <si>
    <r>
      <t>Technology</t>
    </r>
    <r>
      <rPr>
        <b/>
        <sz val="7"/>
        <color rgb="FFCCCCCC"/>
        <rFont val="Arial"/>
        <family val="2"/>
      </rPr>
      <t> </t>
    </r>
  </si>
  <si>
    <r>
      <t>2007</t>
    </r>
    <r>
      <rPr>
        <b/>
        <sz val="7"/>
        <color rgb="FFCCCCCC"/>
        <rFont val="Arial"/>
        <family val="2"/>
      </rPr>
      <t> </t>
    </r>
  </si>
  <si>
    <r>
      <t>2008</t>
    </r>
    <r>
      <rPr>
        <b/>
        <sz val="7"/>
        <color rgb="FFCCCCCC"/>
        <rFont val="Arial"/>
        <family val="2"/>
      </rPr>
      <t> </t>
    </r>
  </si>
  <si>
    <r>
      <t>2009</t>
    </r>
    <r>
      <rPr>
        <b/>
        <sz val="7"/>
        <color rgb="FFCCCCCC"/>
        <rFont val="Arial"/>
        <family val="2"/>
      </rPr>
      <t> </t>
    </r>
  </si>
  <si>
    <r>
      <t>2010</t>
    </r>
    <r>
      <rPr>
        <b/>
        <sz val="7"/>
        <color rgb="FFCCCCCC"/>
        <rFont val="Arial"/>
        <family val="2"/>
      </rPr>
      <t> </t>
    </r>
  </si>
  <si>
    <r>
      <t>2011</t>
    </r>
    <r>
      <rPr>
        <b/>
        <sz val="7"/>
        <color rgb="FFCCCCCC"/>
        <rFont val="Arial"/>
        <family val="2"/>
      </rPr>
      <t> </t>
    </r>
  </si>
  <si>
    <r>
      <t>2012</t>
    </r>
    <r>
      <rPr>
        <b/>
        <sz val="7"/>
        <color rgb="FFCCCCCC"/>
        <rFont val="Arial"/>
        <family val="2"/>
      </rPr>
      <t> </t>
    </r>
  </si>
  <si>
    <t>TOTAL SUM:</t>
  </si>
  <si>
    <t>CORRELATION COEFF.</t>
  </si>
  <si>
    <t>Total HIGH TECH</t>
  </si>
  <si>
    <t>TOTAL SUM HIGH TECH: Chemical engineering, machine tools, materials and metalurgy, telecomunications, basic telecomunication process, audio visualy techology</t>
  </si>
  <si>
    <t>Skala koeficijenta korelacije:</t>
  </si>
  <si>
    <t>0 - 0.3 - slaba povezanost</t>
  </si>
  <si>
    <t>0.3 - 0.69 - umerena ili osrednja povezanost</t>
  </si>
  <si>
    <t>&gt;= 0.7 - jaka povezanost</t>
  </si>
  <si>
    <t>Kontrolni ostatak sektora</t>
  </si>
  <si>
    <t>8 - Semiconductors</t>
  </si>
  <si>
    <t>9 - Optics</t>
  </si>
  <si>
    <t>10 - Measurement</t>
  </si>
  <si>
    <t>12 - Control</t>
  </si>
  <si>
    <t>18 - Food chemistry</t>
  </si>
  <si>
    <t>19 - Basic materials chemistry</t>
  </si>
  <si>
    <t>25 - Handling</t>
  </si>
  <si>
    <t>28 - Textile and paper machines</t>
  </si>
  <si>
    <t>30 - Thermal processes and apparatus</t>
  </si>
  <si>
    <t>33 - Furniture, games</t>
  </si>
  <si>
    <t>34 - Other consumer goods</t>
  </si>
  <si>
    <t>35 - Civil engineering</t>
  </si>
  <si>
    <r>
      <t xml:space="preserve">VENTURE AMOUNTS in </t>
    </r>
    <r>
      <rPr>
        <b/>
        <sz val="11"/>
        <color theme="1"/>
        <rFont val="Calibri"/>
        <family val="2"/>
      </rPr>
      <t>Є thousands in HIGH TECH</t>
    </r>
  </si>
  <si>
    <t>CORRELATION COEFF. Sa HIGH TECH sektorom</t>
  </si>
  <si>
    <t>No correlation</t>
  </si>
  <si>
    <t>Week correlation</t>
  </si>
  <si>
    <t>Civil engineering</t>
  </si>
  <si>
    <t>Textile and paper machines</t>
  </si>
  <si>
    <t>Handling</t>
  </si>
  <si>
    <t>Control</t>
  </si>
  <si>
    <t>Optics</t>
  </si>
  <si>
    <t>Za nameštanje ukupnog koeficijenta</t>
  </si>
  <si>
    <t>Venture capital in Life Science</t>
  </si>
  <si>
    <t>Venture capital in Total Business and industrial products</t>
  </si>
  <si>
    <t>Total Business and industrial products</t>
  </si>
  <si>
    <t>Venture capital in Energy and Environments</t>
  </si>
  <si>
    <t>Total Energy and Environments</t>
  </si>
  <si>
    <t>Venture capital in Telecommunications</t>
  </si>
  <si>
    <t>Venture capital in Transport</t>
  </si>
  <si>
    <t>Total Transporttation</t>
  </si>
  <si>
    <t>Venture capital in computer and consumers electronics</t>
  </si>
  <si>
    <t>Venture capital investments in TOTAL SUM HIGH TECH</t>
  </si>
  <si>
    <t>No. Patents</t>
  </si>
  <si>
    <t>Total Transportation:</t>
  </si>
  <si>
    <t>Broj registrovanih patenata</t>
  </si>
  <si>
    <t>Business and industrial products</t>
  </si>
  <si>
    <t>Life Science</t>
  </si>
  <si>
    <t>Energy and Environments</t>
  </si>
  <si>
    <t>Computer and consumers electronics</t>
  </si>
  <si>
    <t>Visina venture capital ulaganja</t>
  </si>
  <si>
    <t>Visina Venture capital investicija HIGH-TECH</t>
  </si>
  <si>
    <t>Broj registrovanih patenata HIGH-TECH</t>
  </si>
  <si>
    <t>Handling of goods</t>
  </si>
  <si>
    <t>Total Life Science Industry:</t>
  </si>
  <si>
    <t>Sektori ekonomije znanja / Visina Venture capital ulaganja - Koeficijent korelacije</t>
  </si>
  <si>
    <t>VCI in sector Life Science Industry</t>
  </si>
  <si>
    <t xml:space="preserve">  Organic fine chemistry</t>
  </si>
  <si>
    <t>0,33</t>
  </si>
  <si>
    <t>0,38</t>
  </si>
  <si>
    <t>Chemical enginering</t>
  </si>
  <si>
    <t>0,55</t>
  </si>
  <si>
    <t>VCI in sector Energy and Environments</t>
  </si>
  <si>
    <t xml:space="preserve"> Handling of goods</t>
  </si>
  <si>
    <t>0,50</t>
  </si>
  <si>
    <t>0,72</t>
  </si>
  <si>
    <t>0,87</t>
  </si>
  <si>
    <t>VCI in sector Business and industrial products</t>
  </si>
  <si>
    <t>0,69</t>
  </si>
  <si>
    <t>Special machines</t>
  </si>
  <si>
    <t>0,77</t>
  </si>
  <si>
    <t>0,92</t>
  </si>
  <si>
    <t>VCI in sector Transportation</t>
  </si>
  <si>
    <r>
      <t xml:space="preserve">  Total </t>
    </r>
    <r>
      <rPr>
        <i/>
        <sz val="9"/>
        <color theme="1"/>
        <rFont val="Arial"/>
        <family val="2"/>
      </rPr>
      <t>Transportation</t>
    </r>
  </si>
  <si>
    <t>0,28</t>
  </si>
  <si>
    <t>VCI in sector Hihg-Tech subtotal</t>
  </si>
  <si>
    <t>HIGH-TECH</t>
  </si>
  <si>
    <t>VCI  in sector computer and electronics</t>
  </si>
  <si>
    <t>Audio-visual computer technology</t>
  </si>
  <si>
    <t>0,64</t>
  </si>
  <si>
    <t>0,46</t>
  </si>
  <si>
    <t>VCI in sector Telecomu-nications</t>
  </si>
  <si>
    <t>0,85</t>
  </si>
  <si>
    <t>0,63</t>
  </si>
  <si>
    <t>0,81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</si>
  <si>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</si>
  <si>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</si>
  <si>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</si>
  <si>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</si>
  <si>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</si>
  <si>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</si>
  <si>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</si>
  <si>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</si>
  <si>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</si>
  <si>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</si>
  <si>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</si>
  <si>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</si>
  <si>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</si>
  <si>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</si>
  <si>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</si>
  <si>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</si>
  <si>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</si>
  <si>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</si>
  <si>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</si>
  <si>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</si>
  <si>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</si>
  <si>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</si>
  <si>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</si>
  <si>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</si>
  <si>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sheet 5</t>
  </si>
  <si>
    <t xml:space="preserve">Sectors of knowledge economy/value of
 venture capital investment-
correlation coefficient
</t>
  </si>
  <si>
    <t>Venture capital investment in HIGH-TECH sector (u 000 €)</t>
  </si>
  <si>
    <t>The number of registered patents in HIGH-TECH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</si>
</sst>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0000"/>
    <numFmt numFmtId="166" formatCode="#,##0;[Red]#,##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indexed="9"/>
      <name val="Trebuchet MS"/>
      <family val="2"/>
    </font>
    <font>
      <sz val="9"/>
      <color rgb="FF003359"/>
      <name val="Trebuchet MS"/>
      <family val="2"/>
    </font>
    <font>
      <b/>
      <sz val="9"/>
      <color rgb="FF003359"/>
      <name val="Trebuchet MS"/>
      <family val="2"/>
    </font>
    <font>
      <b/>
      <i/>
      <sz val="9"/>
      <color rgb="FF003359"/>
      <name val="Trebuchet MS"/>
      <family val="2"/>
    </font>
    <font>
      <b/>
      <sz val="11"/>
      <color rgb="FFF9461C"/>
      <name val="Trebuchet MS"/>
      <family val="2"/>
    </font>
    <font>
      <b/>
      <sz val="11"/>
      <color rgb="FFF9461C"/>
      <name val="Calibri"/>
      <family val="2"/>
    </font>
    <font>
      <b/>
      <sz val="9"/>
      <color rgb="FFF9461C"/>
      <name val="Trebuchet MS"/>
      <family val="2"/>
    </font>
    <font>
      <sz val="10"/>
      <color rgb="FF666666"/>
      <name val="Arial"/>
      <family val="2"/>
    </font>
    <font>
      <sz val="10"/>
      <color rgb="FF3B3B3B"/>
      <name val="Arial"/>
      <family val="2"/>
    </font>
    <font>
      <sz val="9"/>
      <color rgb="FF666666"/>
      <name val="Arial"/>
      <family val="2"/>
    </font>
    <font>
      <sz val="9"/>
      <color rgb="FF3B3B3B"/>
      <name val="Arial"/>
      <family val="2"/>
    </font>
    <font>
      <b/>
      <sz val="11"/>
      <color rgb="FFFFFFFF"/>
      <name val="Arial"/>
      <family val="2"/>
    </font>
    <font>
      <b/>
      <sz val="7"/>
      <color rgb="FFCCCCCC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8"/>
      <color rgb="FF666666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DC82F"/>
        <bgColor indexed="64"/>
      </patternFill>
    </fill>
    <fill>
      <patternFill patternType="solid">
        <fgColor rgb="FF90D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E7E9F9"/>
        <bgColor indexed="64"/>
      </patternFill>
    </fill>
    <fill>
      <patternFill patternType="solid">
        <fgColor rgb="FF7E91A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F8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rgb="FFF9461C"/>
      </bottom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  <border>
      <left style="medium">
        <color rgb="FFEEEEEE"/>
      </left>
      <right style="medium">
        <color rgb="FFFFFFFF"/>
      </right>
      <top style="medium">
        <color rgb="FFEEEEEE"/>
      </top>
      <bottom style="medium">
        <color rgb="FFEEEEEE"/>
      </bottom>
      <diagonal/>
    </border>
    <border>
      <left/>
      <right style="medium">
        <color rgb="FFFFFFFF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3" fontId="5" fillId="4" borderId="2" xfId="0" applyNumberFormat="1" applyFont="1" applyFill="1" applyBorder="1" applyAlignment="1">
      <alignment horizontal="right" vertical="center" wrapText="1"/>
    </xf>
    <xf numFmtId="164" fontId="5" fillId="4" borderId="2" xfId="0" applyNumberFormat="1" applyFont="1" applyFill="1" applyBorder="1" applyAlignment="1">
      <alignment horizontal="right" vertical="center" wrapText="1"/>
    </xf>
    <xf numFmtId="164" fontId="5" fillId="4" borderId="0" xfId="0" applyNumberFormat="1" applyFont="1" applyFill="1" applyBorder="1" applyAlignment="1">
      <alignment horizontal="right" vertical="center" wrapText="1"/>
    </xf>
    <xf numFmtId="3" fontId="5" fillId="4" borderId="0" xfId="0" applyNumberFormat="1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left" vertical="center" wrapText="1"/>
    </xf>
    <xf numFmtId="3" fontId="6" fillId="5" borderId="2" xfId="0" applyNumberFormat="1" applyFont="1" applyFill="1" applyBorder="1" applyAlignment="1">
      <alignment horizontal="right" vertical="center" wrapText="1"/>
    </xf>
    <xf numFmtId="164" fontId="6" fillId="5" borderId="2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left" vertical="center" wrapText="1"/>
    </xf>
    <xf numFmtId="3" fontId="7" fillId="5" borderId="2" xfId="0" applyNumberFormat="1" applyFont="1" applyFill="1" applyBorder="1" applyAlignment="1">
      <alignment horizontal="right" vertical="center" wrapText="1"/>
    </xf>
    <xf numFmtId="164" fontId="7" fillId="5" borderId="2" xfId="0" applyNumberFormat="1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wrapText="1"/>
    </xf>
    <xf numFmtId="0" fontId="9" fillId="5" borderId="3" xfId="0" applyFont="1" applyFill="1" applyBorder="1" applyAlignment="1">
      <alignment wrapText="1"/>
    </xf>
    <xf numFmtId="0" fontId="10" fillId="5" borderId="0" xfId="0" applyFont="1" applyFill="1" applyBorder="1" applyAlignment="1">
      <alignment horizontal="right" wrapText="1"/>
    </xf>
    <xf numFmtId="0" fontId="11" fillId="4" borderId="4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horizontal="right" vertical="center"/>
    </xf>
    <xf numFmtId="0" fontId="13" fillId="6" borderId="5" xfId="0" applyFont="1" applyFill="1" applyBorder="1" applyAlignment="1">
      <alignment horizontal="right" vertical="center" wrapText="1"/>
    </xf>
    <xf numFmtId="0" fontId="14" fillId="6" borderId="5" xfId="0" applyFont="1" applyFill="1" applyBorder="1" applyAlignment="1">
      <alignment vertical="center" wrapText="1"/>
    </xf>
    <xf numFmtId="0" fontId="14" fillId="6" borderId="5" xfId="0" applyFont="1" applyFill="1" applyBorder="1" applyAlignment="1">
      <alignment horizontal="right" vertical="center"/>
    </xf>
    <xf numFmtId="0" fontId="13" fillId="4" borderId="4" xfId="0" applyFont="1" applyFill="1" applyBorder="1" applyAlignment="1">
      <alignment horizontal="right" vertical="center" wrapText="1"/>
    </xf>
    <xf numFmtId="0" fontId="14" fillId="4" borderId="4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horizontal="right" vertical="center"/>
    </xf>
    <xf numFmtId="0" fontId="13" fillId="7" borderId="4" xfId="0" applyFont="1" applyFill="1" applyBorder="1" applyAlignment="1">
      <alignment horizontal="right" vertical="center" wrapText="1"/>
    </xf>
    <xf numFmtId="0" fontId="14" fillId="7" borderId="4" xfId="0" applyFont="1" applyFill="1" applyBorder="1" applyAlignment="1">
      <alignment vertical="center" wrapText="1"/>
    </xf>
    <xf numFmtId="0" fontId="14" fillId="7" borderId="4" xfId="0" applyFont="1" applyFill="1" applyBorder="1" applyAlignment="1">
      <alignment horizontal="right" vertical="center"/>
    </xf>
    <xf numFmtId="0" fontId="15" fillId="8" borderId="6" xfId="0" applyFont="1" applyFill="1" applyBorder="1" applyAlignment="1">
      <alignment horizontal="center" vertical="center"/>
    </xf>
    <xf numFmtId="3" fontId="0" fillId="0" borderId="0" xfId="0" applyNumberFormat="1"/>
    <xf numFmtId="3" fontId="1" fillId="0" borderId="0" xfId="0" applyNumberFormat="1" applyFont="1"/>
    <xf numFmtId="3" fontId="5" fillId="9" borderId="2" xfId="0" applyNumberFormat="1" applyFont="1" applyFill="1" applyBorder="1" applyAlignment="1">
      <alignment horizontal="right" vertical="center" wrapText="1"/>
    </xf>
    <xf numFmtId="164" fontId="5" fillId="9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7" xfId="0" applyFont="1" applyBorder="1"/>
    <xf numFmtId="3" fontId="1" fillId="0" borderId="7" xfId="0" applyNumberFormat="1" applyFont="1" applyBorder="1"/>
    <xf numFmtId="0" fontId="0" fillId="0" borderId="7" xfId="0" applyBorder="1"/>
    <xf numFmtId="0" fontId="1" fillId="0" borderId="0" xfId="0" applyFont="1" applyAlignment="1">
      <alignment horizontal="center"/>
    </xf>
    <xf numFmtId="0" fontId="0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10" borderId="10" xfId="0" applyFont="1" applyFill="1" applyBorder="1"/>
    <xf numFmtId="0" fontId="1" fillId="11" borderId="10" xfId="0" applyFont="1" applyFill="1" applyBorder="1"/>
    <xf numFmtId="0" fontId="1" fillId="12" borderId="11" xfId="0" applyFont="1" applyFill="1" applyBorder="1"/>
    <xf numFmtId="0" fontId="1" fillId="0" borderId="0" xfId="0" applyFont="1" applyBorder="1"/>
    <xf numFmtId="3" fontId="1" fillId="0" borderId="0" xfId="0" applyNumberFormat="1" applyFont="1" applyBorder="1"/>
    <xf numFmtId="0" fontId="0" fillId="0" borderId="0" xfId="0" applyBorder="1"/>
    <xf numFmtId="0" fontId="0" fillId="11" borderId="0" xfId="0" applyFont="1" applyFill="1"/>
    <xf numFmtId="0" fontId="0" fillId="12" borderId="0" xfId="0" applyFont="1" applyFill="1"/>
    <xf numFmtId="0" fontId="0" fillId="12" borderId="0" xfId="0" applyFill="1"/>
    <xf numFmtId="0" fontId="0" fillId="11" borderId="0" xfId="0" applyFill="1"/>
    <xf numFmtId="0" fontId="0" fillId="10" borderId="0" xfId="0" applyFill="1"/>
    <xf numFmtId="165" fontId="1" fillId="12" borderId="0" xfId="0" applyNumberFormat="1" applyFont="1" applyFill="1" applyBorder="1"/>
    <xf numFmtId="0" fontId="1" fillId="0" borderId="0" xfId="0" applyFont="1" applyAlignment="1">
      <alignment horizontal="center" wrapText="1"/>
    </xf>
    <xf numFmtId="0" fontId="1" fillId="11" borderId="0" xfId="0" applyFont="1" applyFill="1"/>
    <xf numFmtId="0" fontId="0" fillId="0" borderId="10" xfId="0" applyBorder="1"/>
    <xf numFmtId="3" fontId="1" fillId="0" borderId="10" xfId="0" applyNumberFormat="1" applyFont="1" applyBorder="1"/>
    <xf numFmtId="0" fontId="0" fillId="0" borderId="8" xfId="0" applyBorder="1"/>
    <xf numFmtId="0" fontId="0" fillId="4" borderId="0" xfId="0" applyFill="1" applyBorder="1" applyAlignment="1">
      <alignment vertical="center" wrapText="1"/>
    </xf>
    <xf numFmtId="1" fontId="0" fillId="0" borderId="0" xfId="0" applyNumberFormat="1"/>
    <xf numFmtId="0" fontId="0" fillId="4" borderId="4" xfId="0" applyFill="1" applyBorder="1" applyAlignment="1">
      <alignment vertical="center" wrapText="1"/>
    </xf>
    <xf numFmtId="3" fontId="0" fillId="0" borderId="0" xfId="0" applyNumberFormat="1" applyFont="1"/>
    <xf numFmtId="3" fontId="0" fillId="0" borderId="0" xfId="0" applyNumberFormat="1" applyFill="1" applyBorder="1"/>
    <xf numFmtId="0" fontId="1" fillId="0" borderId="0" xfId="0" applyFont="1" applyFill="1" applyBorder="1"/>
    <xf numFmtId="0" fontId="17" fillId="0" borderId="12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wrapText="1"/>
    </xf>
    <xf numFmtId="0" fontId="18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justify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16" xfId="0" applyFill="1" applyBorder="1" applyAlignment="1"/>
    <xf numFmtId="0" fontId="20" fillId="0" borderId="17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Continuous"/>
    </xf>
    <xf numFmtId="166" fontId="0" fillId="0" borderId="0" xfId="0" applyNumberFormat="1"/>
    <xf numFmtId="0" fontId="21" fillId="13" borderId="0" xfId="0" applyFont="1" applyFill="1" applyAlignment="1">
      <alignment horizontal="right" vertical="top"/>
    </xf>
    <xf numFmtId="3" fontId="22" fillId="0" borderId="0" xfId="0" applyNumberFormat="1" applyFont="1"/>
    <xf numFmtId="0" fontId="23" fillId="0" borderId="0" xfId="0" applyFont="1"/>
    <xf numFmtId="0" fontId="17" fillId="0" borderId="12" xfId="0" applyFont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4381692913385827"/>
                  <c:y val="-4.2029017206182559E-2"/>
                </c:manualLayout>
              </c:layout>
              <c:numFmt formatCode="General" sourceLinked="0"/>
            </c:trendlineLbl>
          </c:trendline>
          <c:xVal>
            <c:numRef>
              <c:f>Sheet1!$AG$50:$AG$56</c:f>
              <c:numCache>
                <c:formatCode>#,##0</c:formatCode>
                <c:ptCount val="7"/>
                <c:pt idx="0">
                  <c:v>2551264.19</c:v>
                </c:pt>
                <c:pt idx="1">
                  <c:v>2451143.33</c:v>
                </c:pt>
                <c:pt idx="2">
                  <c:v>1767922.45</c:v>
                </c:pt>
                <c:pt idx="3">
                  <c:v>1747161.94</c:v>
                </c:pt>
                <c:pt idx="4">
                  <c:v>1820431.05</c:v>
                </c:pt>
                <c:pt idx="5">
                  <c:v>1401178.5699999996</c:v>
                </c:pt>
                <c:pt idx="6">
                  <c:v>1458369</c:v>
                </c:pt>
              </c:numCache>
            </c:numRef>
          </c:xVal>
          <c:yVal>
            <c:numRef>
              <c:f>Sheet1!$AI$50:$AI$56</c:f>
              <c:numCache>
                <c:formatCode>#,##0</c:formatCode>
                <c:ptCount val="7"/>
                <c:pt idx="0">
                  <c:v>41409</c:v>
                </c:pt>
                <c:pt idx="1">
                  <c:v>42868</c:v>
                </c:pt>
                <c:pt idx="2">
                  <c:v>39268</c:v>
                </c:pt>
                <c:pt idx="3">
                  <c:v>37558</c:v>
                </c:pt>
                <c:pt idx="4">
                  <c:v>37330</c:v>
                </c:pt>
                <c:pt idx="5">
                  <c:v>39668</c:v>
                </c:pt>
                <c:pt idx="6">
                  <c:v>36650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928960"/>
        <c:axId val="165929536"/>
      </c:scatterChart>
      <c:valAx>
        <c:axId val="1659289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sr-Latn-RS"/>
                  <a:t>Visina</a:t>
                </a:r>
                <a:r>
                  <a:rPr lang="sr-Latn-RS" baseline="0"/>
                  <a:t> Venture capital ulaganja u High-Tech sektor u 000 eur</a:t>
                </a:r>
                <a:endParaRPr lang="en-US"/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165929536"/>
        <c:crosses val="autoZero"/>
        <c:crossBetween val="midCat"/>
      </c:valAx>
      <c:valAx>
        <c:axId val="16592953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sr-Latn-RS"/>
                  <a:t>Broj</a:t>
                </a:r>
                <a:r>
                  <a:rPr lang="sr-Latn-RS" baseline="0"/>
                  <a:t> registr. patenata u High-Tech sektoru</a:t>
                </a:r>
                <a:endParaRPr lang="en-US"/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1659289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Sheet1!$AO$33:$AO$38</c:f>
              <c:numCache>
                <c:formatCode>#,##0</c:formatCode>
                <c:ptCount val="6"/>
                <c:pt idx="0">
                  <c:v>602941.05000000005</c:v>
                </c:pt>
                <c:pt idx="1">
                  <c:v>1023166.44</c:v>
                </c:pt>
                <c:pt idx="2">
                  <c:v>472878.05</c:v>
                </c:pt>
                <c:pt idx="3">
                  <c:v>406055.49</c:v>
                </c:pt>
                <c:pt idx="4">
                  <c:v>419433.49</c:v>
                </c:pt>
                <c:pt idx="5">
                  <c:v>376791.73000000004</c:v>
                </c:pt>
              </c:numCache>
            </c:numRef>
          </c:xVal>
          <c:yVal>
            <c:numRef>
              <c:f>Sheet1!$AP$33:$AP$38</c:f>
              <c:numCache>
                <c:formatCode>General</c:formatCode>
                <c:ptCount val="6"/>
                <c:pt idx="0">
                  <c:v>3831</c:v>
                </c:pt>
                <c:pt idx="1">
                  <c:v>4459</c:v>
                </c:pt>
                <c:pt idx="2">
                  <c:v>4026</c:v>
                </c:pt>
                <c:pt idx="3">
                  <c:v>3485</c:v>
                </c:pt>
                <c:pt idx="4">
                  <c:v>3675</c:v>
                </c:pt>
                <c:pt idx="5">
                  <c:v>3809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84960"/>
        <c:axId val="167785536"/>
      </c:scatterChart>
      <c:valAx>
        <c:axId val="167784960"/>
        <c:scaling>
          <c:orientation val="minMax"/>
        </c:scaling>
        <c:delete val="0"/>
        <c:axPos val="b"/>
        <c:majorGridlines/>
        <c:minorGridlines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167785536"/>
        <c:crosses val="autoZero"/>
        <c:crossBetween val="midCat"/>
      </c:valAx>
      <c:valAx>
        <c:axId val="167785536"/>
        <c:scaling>
          <c:orientation val="minMax"/>
        </c:scaling>
        <c:delete val="0"/>
        <c:axPos val="l"/>
        <c:majorGridlines/>
        <c:minorGridlines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1677849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Sheet1!$AZ$2:$AZ$7</c:f>
              <c:numCache>
                <c:formatCode>#,##0</c:formatCode>
                <c:ptCount val="6"/>
                <c:pt idx="0">
                  <c:v>602941.05000000005</c:v>
                </c:pt>
                <c:pt idx="1">
                  <c:v>1023166.44</c:v>
                </c:pt>
                <c:pt idx="2">
                  <c:v>472878.05</c:v>
                </c:pt>
                <c:pt idx="3">
                  <c:v>406055.49</c:v>
                </c:pt>
                <c:pt idx="4">
                  <c:v>419433.49</c:v>
                </c:pt>
                <c:pt idx="5">
                  <c:v>376791.73000000004</c:v>
                </c:pt>
              </c:numCache>
            </c:numRef>
          </c:xVal>
          <c:yVal>
            <c:numRef>
              <c:f>Sheet1!$BA$2:$BA$7</c:f>
              <c:numCache>
                <c:formatCode>General</c:formatCode>
                <c:ptCount val="6"/>
                <c:pt idx="0">
                  <c:v>2829</c:v>
                </c:pt>
                <c:pt idx="1">
                  <c:v>2837</c:v>
                </c:pt>
                <c:pt idx="2">
                  <c:v>2447</c:v>
                </c:pt>
                <c:pt idx="3">
                  <c:v>2355</c:v>
                </c:pt>
                <c:pt idx="4">
                  <c:v>2502</c:v>
                </c:pt>
                <c:pt idx="5">
                  <c:v>2634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87264"/>
        <c:axId val="167787840"/>
      </c:scatterChart>
      <c:valAx>
        <c:axId val="167787264"/>
        <c:scaling>
          <c:orientation val="minMax"/>
        </c:scaling>
        <c:delete val="0"/>
        <c:axPos val="b"/>
        <c:majorGridlines/>
        <c:minorGridlines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167787840"/>
        <c:crosses val="autoZero"/>
        <c:crossBetween val="midCat"/>
      </c:valAx>
      <c:valAx>
        <c:axId val="167787840"/>
        <c:scaling>
          <c:orientation val="minMax"/>
        </c:scaling>
        <c:delete val="0"/>
        <c:axPos val="l"/>
        <c:majorGridlines/>
        <c:minorGridlines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1677872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Sheet1!$AZ$18:$AZ$23</c:f>
              <c:numCache>
                <c:formatCode>#,##0</c:formatCode>
                <c:ptCount val="6"/>
                <c:pt idx="0">
                  <c:v>602941.05000000005</c:v>
                </c:pt>
                <c:pt idx="1">
                  <c:v>1023166.44</c:v>
                </c:pt>
                <c:pt idx="2">
                  <c:v>472878.05</c:v>
                </c:pt>
                <c:pt idx="3">
                  <c:v>406055.49</c:v>
                </c:pt>
                <c:pt idx="4">
                  <c:v>419433.49</c:v>
                </c:pt>
                <c:pt idx="5">
                  <c:v>376791.73000000004</c:v>
                </c:pt>
              </c:numCache>
            </c:numRef>
          </c:xVal>
          <c:yVal>
            <c:numRef>
              <c:f>Sheet1!$BA$18:$BA$23</c:f>
              <c:numCache>
                <c:formatCode>General</c:formatCode>
                <c:ptCount val="6"/>
                <c:pt idx="0">
                  <c:v>4928</c:v>
                </c:pt>
                <c:pt idx="1">
                  <c:v>5096</c:v>
                </c:pt>
                <c:pt idx="2">
                  <c:v>4566</c:v>
                </c:pt>
                <c:pt idx="3">
                  <c:v>4979</c:v>
                </c:pt>
                <c:pt idx="4">
                  <c:v>4757</c:v>
                </c:pt>
                <c:pt idx="5">
                  <c:v>4969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010880"/>
        <c:axId val="168011456"/>
      </c:scatterChart>
      <c:valAx>
        <c:axId val="168010880"/>
        <c:scaling>
          <c:orientation val="minMax"/>
        </c:scaling>
        <c:delete val="0"/>
        <c:axPos val="b"/>
        <c:majorGridlines/>
        <c:minorGridlines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168011456"/>
        <c:crosses val="autoZero"/>
        <c:crossBetween val="midCat"/>
      </c:valAx>
      <c:valAx>
        <c:axId val="168011456"/>
        <c:scaling>
          <c:orientation val="minMax"/>
        </c:scaling>
        <c:delete val="0"/>
        <c:axPos val="l"/>
        <c:majorGridlines/>
        <c:minorGridlines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1680108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Sheet1!$AZ$33:$AZ$38</c:f>
              <c:numCache>
                <c:formatCode>#,##0</c:formatCode>
                <c:ptCount val="6"/>
                <c:pt idx="0">
                  <c:v>602941.05000000005</c:v>
                </c:pt>
                <c:pt idx="1">
                  <c:v>1023166.44</c:v>
                </c:pt>
                <c:pt idx="2">
                  <c:v>472878.05</c:v>
                </c:pt>
                <c:pt idx="3">
                  <c:v>406055.49</c:v>
                </c:pt>
                <c:pt idx="4">
                  <c:v>419433.49</c:v>
                </c:pt>
                <c:pt idx="5">
                  <c:v>376791.73000000004</c:v>
                </c:pt>
              </c:numCache>
            </c:numRef>
          </c:xVal>
          <c:yVal>
            <c:numRef>
              <c:f>Sheet1!$BA$33:$BA$38</c:f>
              <c:numCache>
                <c:formatCode>General</c:formatCode>
                <c:ptCount val="6"/>
                <c:pt idx="0">
                  <c:v>23375</c:v>
                </c:pt>
                <c:pt idx="1">
                  <c:v>24174</c:v>
                </c:pt>
                <c:pt idx="2">
                  <c:v>21843</c:v>
                </c:pt>
                <c:pt idx="3">
                  <c:v>22593</c:v>
                </c:pt>
                <c:pt idx="4">
                  <c:v>22491</c:v>
                </c:pt>
                <c:pt idx="5">
                  <c:v>24135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013184"/>
        <c:axId val="168013760"/>
      </c:scatterChart>
      <c:valAx>
        <c:axId val="168013184"/>
        <c:scaling>
          <c:orientation val="minMax"/>
        </c:scaling>
        <c:delete val="0"/>
        <c:axPos val="b"/>
        <c:majorGridlines/>
        <c:minorGridlines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168013760"/>
        <c:crosses val="autoZero"/>
        <c:crossBetween val="midCat"/>
      </c:valAx>
      <c:valAx>
        <c:axId val="168013760"/>
        <c:scaling>
          <c:orientation val="minMax"/>
        </c:scaling>
        <c:delete val="0"/>
        <c:axPos val="l"/>
        <c:majorGridlines/>
        <c:minorGridlines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1680131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Sheet1!$BJ$2:$BJ$7</c:f>
              <c:numCache>
                <c:formatCode>#,##0</c:formatCode>
                <c:ptCount val="6"/>
                <c:pt idx="0">
                  <c:v>922651.89</c:v>
                </c:pt>
                <c:pt idx="1">
                  <c:v>1084436.02</c:v>
                </c:pt>
                <c:pt idx="2">
                  <c:v>645375.86</c:v>
                </c:pt>
                <c:pt idx="3">
                  <c:v>562892.55000000005</c:v>
                </c:pt>
                <c:pt idx="4">
                  <c:v>664920.93000000005</c:v>
                </c:pt>
                <c:pt idx="5">
                  <c:v>593430.64000000048</c:v>
                </c:pt>
              </c:numCache>
            </c:numRef>
          </c:xVal>
          <c:yVal>
            <c:numRef>
              <c:f>Sheet1!$BK$2:$BK$7</c:f>
              <c:numCache>
                <c:formatCode>General</c:formatCode>
                <c:ptCount val="6"/>
                <c:pt idx="0">
                  <c:v>1410</c:v>
                </c:pt>
                <c:pt idx="1">
                  <c:v>1429</c:v>
                </c:pt>
                <c:pt idx="2">
                  <c:v>1231</c:v>
                </c:pt>
                <c:pt idx="3">
                  <c:v>1221</c:v>
                </c:pt>
                <c:pt idx="4">
                  <c:v>1266</c:v>
                </c:pt>
                <c:pt idx="5">
                  <c:v>1359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015488"/>
        <c:axId val="168016064"/>
      </c:scatterChart>
      <c:valAx>
        <c:axId val="168015488"/>
        <c:scaling>
          <c:orientation val="minMax"/>
        </c:scaling>
        <c:delete val="0"/>
        <c:axPos val="b"/>
        <c:majorGridlines/>
        <c:minorGridlines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168016064"/>
        <c:crosses val="autoZero"/>
        <c:crossBetween val="midCat"/>
      </c:valAx>
      <c:valAx>
        <c:axId val="168016064"/>
        <c:scaling>
          <c:orientation val="minMax"/>
        </c:scaling>
        <c:delete val="0"/>
        <c:axPos val="l"/>
        <c:majorGridlines/>
        <c:minorGridlines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1680154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Sheet1!$BJ$18:$BJ$23</c:f>
              <c:numCache>
                <c:formatCode>#,##0</c:formatCode>
                <c:ptCount val="6"/>
                <c:pt idx="0">
                  <c:v>922651.89</c:v>
                </c:pt>
                <c:pt idx="1">
                  <c:v>1084436.02</c:v>
                </c:pt>
                <c:pt idx="2">
                  <c:v>645375.86</c:v>
                </c:pt>
                <c:pt idx="3">
                  <c:v>562892.55000000005</c:v>
                </c:pt>
                <c:pt idx="4">
                  <c:v>664920.93000000005</c:v>
                </c:pt>
                <c:pt idx="5">
                  <c:v>593430.64000000048</c:v>
                </c:pt>
              </c:numCache>
            </c:numRef>
          </c:xVal>
          <c:yVal>
            <c:numRef>
              <c:f>Sheet1!$BK$18:$BK$23</c:f>
              <c:numCache>
                <c:formatCode>General</c:formatCode>
                <c:ptCount val="6"/>
                <c:pt idx="0">
                  <c:v>2371</c:v>
                </c:pt>
                <c:pt idx="1">
                  <c:v>2403</c:v>
                </c:pt>
                <c:pt idx="2">
                  <c:v>2110</c:v>
                </c:pt>
                <c:pt idx="3">
                  <c:v>2133</c:v>
                </c:pt>
                <c:pt idx="4">
                  <c:v>2118</c:v>
                </c:pt>
                <c:pt idx="5">
                  <c:v>2391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263680"/>
        <c:axId val="168264256"/>
      </c:scatterChart>
      <c:valAx>
        <c:axId val="168263680"/>
        <c:scaling>
          <c:orientation val="minMax"/>
        </c:scaling>
        <c:delete val="0"/>
        <c:axPos val="b"/>
        <c:majorGridlines/>
        <c:minorGridlines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168264256"/>
        <c:crosses val="autoZero"/>
        <c:crossBetween val="midCat"/>
      </c:valAx>
      <c:valAx>
        <c:axId val="168264256"/>
        <c:scaling>
          <c:orientation val="minMax"/>
        </c:scaling>
        <c:delete val="0"/>
        <c:axPos val="l"/>
        <c:majorGridlines/>
        <c:minorGridlines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1682636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Sheet1!$BJ$33:$BJ$38</c:f>
              <c:numCache>
                <c:formatCode>#,##0</c:formatCode>
                <c:ptCount val="6"/>
                <c:pt idx="0">
                  <c:v>922651.89</c:v>
                </c:pt>
                <c:pt idx="1">
                  <c:v>1084436.02</c:v>
                </c:pt>
                <c:pt idx="2">
                  <c:v>645375.86</c:v>
                </c:pt>
                <c:pt idx="3">
                  <c:v>562892.55000000005</c:v>
                </c:pt>
                <c:pt idx="4">
                  <c:v>664920.93000000005</c:v>
                </c:pt>
                <c:pt idx="5">
                  <c:v>593430.64000000048</c:v>
                </c:pt>
              </c:numCache>
            </c:numRef>
          </c:xVal>
          <c:yVal>
            <c:numRef>
              <c:f>Sheet1!$BK$33:$BK$38</c:f>
              <c:numCache>
                <c:formatCode>General</c:formatCode>
                <c:ptCount val="6"/>
                <c:pt idx="0">
                  <c:v>4072</c:v>
                </c:pt>
                <c:pt idx="1">
                  <c:v>3922</c:v>
                </c:pt>
                <c:pt idx="2">
                  <c:v>3195</c:v>
                </c:pt>
                <c:pt idx="3">
                  <c:v>3118</c:v>
                </c:pt>
                <c:pt idx="4">
                  <c:v>3134</c:v>
                </c:pt>
                <c:pt idx="5">
                  <c:v>3504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265984"/>
        <c:axId val="168266560"/>
      </c:scatterChart>
      <c:valAx>
        <c:axId val="168265984"/>
        <c:scaling>
          <c:orientation val="minMax"/>
        </c:scaling>
        <c:delete val="0"/>
        <c:axPos val="b"/>
        <c:majorGridlines/>
        <c:minorGridlines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168266560"/>
        <c:crosses val="autoZero"/>
        <c:crossBetween val="midCat"/>
      </c:valAx>
      <c:valAx>
        <c:axId val="168266560"/>
        <c:scaling>
          <c:orientation val="minMax"/>
        </c:scaling>
        <c:delete val="0"/>
        <c:axPos val="l"/>
        <c:majorGridlines/>
        <c:minorGridlines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1682659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Sheet1!$BT$2:$BT$7</c:f>
              <c:numCache>
                <c:formatCode>#,##0</c:formatCode>
                <c:ptCount val="6"/>
                <c:pt idx="0">
                  <c:v>64604.47</c:v>
                </c:pt>
                <c:pt idx="1">
                  <c:v>77387.16</c:v>
                </c:pt>
                <c:pt idx="2">
                  <c:v>24457.03</c:v>
                </c:pt>
                <c:pt idx="3">
                  <c:v>50269.87</c:v>
                </c:pt>
                <c:pt idx="4">
                  <c:v>45614.51</c:v>
                </c:pt>
                <c:pt idx="5">
                  <c:v>37902.68</c:v>
                </c:pt>
              </c:numCache>
            </c:numRef>
          </c:xVal>
          <c:yVal>
            <c:numRef>
              <c:f>Sheet1!$BU$2:$BU$7</c:f>
              <c:numCache>
                <c:formatCode>General</c:formatCode>
                <c:ptCount val="6"/>
                <c:pt idx="0">
                  <c:v>9935</c:v>
                </c:pt>
                <c:pt idx="1">
                  <c:v>10514</c:v>
                </c:pt>
                <c:pt idx="2">
                  <c:v>10161</c:v>
                </c:pt>
                <c:pt idx="3">
                  <c:v>10444</c:v>
                </c:pt>
                <c:pt idx="4">
                  <c:v>9533</c:v>
                </c:pt>
                <c:pt idx="5">
                  <c:v>10128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268864"/>
        <c:axId val="168269440"/>
      </c:scatterChart>
      <c:valAx>
        <c:axId val="168268864"/>
        <c:scaling>
          <c:orientation val="minMax"/>
        </c:scaling>
        <c:delete val="0"/>
        <c:axPos val="b"/>
        <c:majorGridlines/>
        <c:minorGridlines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168269440"/>
        <c:crosses val="autoZero"/>
        <c:crossBetween val="midCat"/>
      </c:valAx>
      <c:valAx>
        <c:axId val="168269440"/>
        <c:scaling>
          <c:orientation val="minMax"/>
        </c:scaling>
        <c:delete val="0"/>
        <c:axPos val="l"/>
        <c:majorGridlines/>
        <c:minorGridlines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1682688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Sheet1!$BT$18:$BT$23</c:f>
              <c:numCache>
                <c:formatCode>#,##0</c:formatCode>
                <c:ptCount val="6"/>
                <c:pt idx="0">
                  <c:v>1280475.3700000001</c:v>
                </c:pt>
                <c:pt idx="1">
                  <c:v>1140280.3999999999</c:v>
                </c:pt>
                <c:pt idx="2">
                  <c:v>711875.86</c:v>
                </c:pt>
                <c:pt idx="3">
                  <c:v>737856.71</c:v>
                </c:pt>
                <c:pt idx="4">
                  <c:v>674941.5</c:v>
                </c:pt>
                <c:pt idx="5">
                  <c:v>606413.26000000047</c:v>
                </c:pt>
              </c:numCache>
            </c:numRef>
          </c:xVal>
          <c:yVal>
            <c:numRef>
              <c:f>Sheet1!$BU$18:$BU$23</c:f>
              <c:numCache>
                <c:formatCode>General</c:formatCode>
                <c:ptCount val="6"/>
                <c:pt idx="0">
                  <c:v>298</c:v>
                </c:pt>
                <c:pt idx="1">
                  <c:v>308</c:v>
                </c:pt>
                <c:pt idx="2">
                  <c:v>255</c:v>
                </c:pt>
                <c:pt idx="3">
                  <c:v>249</c:v>
                </c:pt>
                <c:pt idx="4">
                  <c:v>271</c:v>
                </c:pt>
                <c:pt idx="5">
                  <c:v>309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271168"/>
        <c:axId val="168615936"/>
      </c:scatterChart>
      <c:valAx>
        <c:axId val="168271168"/>
        <c:scaling>
          <c:orientation val="minMax"/>
        </c:scaling>
        <c:delete val="0"/>
        <c:axPos val="b"/>
        <c:majorGridlines/>
        <c:minorGridlines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168615936"/>
        <c:crosses val="autoZero"/>
        <c:crossBetween val="midCat"/>
      </c:valAx>
      <c:valAx>
        <c:axId val="168615936"/>
        <c:scaling>
          <c:orientation val="minMax"/>
        </c:scaling>
        <c:delete val="0"/>
        <c:axPos val="l"/>
        <c:majorGridlines/>
        <c:minorGridlines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1682711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Sheet1!$BT$33:$BT$38</c:f>
              <c:numCache>
                <c:formatCode>#,##0</c:formatCode>
                <c:ptCount val="6"/>
                <c:pt idx="0">
                  <c:v>1280475.3700000001</c:v>
                </c:pt>
                <c:pt idx="1">
                  <c:v>1140280.3999999999</c:v>
                </c:pt>
                <c:pt idx="2">
                  <c:v>711875.86</c:v>
                </c:pt>
                <c:pt idx="3">
                  <c:v>737856.71</c:v>
                </c:pt>
                <c:pt idx="4">
                  <c:v>674941.5</c:v>
                </c:pt>
                <c:pt idx="5">
                  <c:v>606413.26000000047</c:v>
                </c:pt>
              </c:numCache>
            </c:numRef>
          </c:xVal>
          <c:yVal>
            <c:numRef>
              <c:f>Sheet1!$BU$33:$BU$38</c:f>
              <c:numCache>
                <c:formatCode>General</c:formatCode>
                <c:ptCount val="6"/>
                <c:pt idx="0">
                  <c:v>3403</c:v>
                </c:pt>
                <c:pt idx="1">
                  <c:v>3478</c:v>
                </c:pt>
                <c:pt idx="2">
                  <c:v>3209</c:v>
                </c:pt>
                <c:pt idx="3">
                  <c:v>3201</c:v>
                </c:pt>
                <c:pt idx="4">
                  <c:v>3244</c:v>
                </c:pt>
                <c:pt idx="5">
                  <c:v>3396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617088"/>
        <c:axId val="168617664"/>
      </c:scatterChart>
      <c:valAx>
        <c:axId val="168617088"/>
        <c:scaling>
          <c:orientation val="minMax"/>
        </c:scaling>
        <c:delete val="0"/>
        <c:axPos val="b"/>
        <c:majorGridlines/>
        <c:minorGridlines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168617664"/>
        <c:crosses val="autoZero"/>
        <c:crossBetween val="midCat"/>
      </c:valAx>
      <c:valAx>
        <c:axId val="168617664"/>
        <c:scaling>
          <c:orientation val="minMax"/>
        </c:scaling>
        <c:delete val="0"/>
        <c:axPos val="l"/>
        <c:majorGridlines/>
        <c:minorGridlines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1686170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Sheet1!$T$2:$T$7</c:f>
              <c:numCache>
                <c:formatCode>#,##0</c:formatCode>
                <c:ptCount val="6"/>
                <c:pt idx="0">
                  <c:v>1492641.82</c:v>
                </c:pt>
                <c:pt idx="1">
                  <c:v>1399102.46</c:v>
                </c:pt>
                <c:pt idx="2">
                  <c:v>1084195.57</c:v>
                </c:pt>
                <c:pt idx="3">
                  <c:v>1093358.32</c:v>
                </c:pt>
                <c:pt idx="4">
                  <c:v>1166114.27</c:v>
                </c:pt>
                <c:pt idx="5">
                  <c:v>942043.79</c:v>
                </c:pt>
              </c:numCache>
            </c:numRef>
          </c:xVal>
          <c:yVal>
            <c:numRef>
              <c:f>Sheet1!$U$2:$U$7</c:f>
              <c:numCache>
                <c:formatCode>#,##0</c:formatCode>
                <c:ptCount val="6"/>
                <c:pt idx="0">
                  <c:v>3997</c:v>
                </c:pt>
                <c:pt idx="1">
                  <c:v>3982</c:v>
                </c:pt>
                <c:pt idx="2">
                  <c:v>3779</c:v>
                </c:pt>
                <c:pt idx="3">
                  <c:v>3684</c:v>
                </c:pt>
                <c:pt idx="4">
                  <c:v>3663</c:v>
                </c:pt>
                <c:pt idx="5">
                  <c:v>3914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931840"/>
        <c:axId val="165932416"/>
      </c:scatterChart>
      <c:valAx>
        <c:axId val="165931840"/>
        <c:scaling>
          <c:orientation val="minMax"/>
        </c:scaling>
        <c:delete val="0"/>
        <c:axPos val="b"/>
        <c:majorGridlines/>
        <c:minorGridlines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165932416"/>
        <c:crosses val="autoZero"/>
        <c:crossBetween val="midCat"/>
      </c:valAx>
      <c:valAx>
        <c:axId val="165932416"/>
        <c:scaling>
          <c:orientation val="minMax"/>
        </c:scaling>
        <c:delete val="0"/>
        <c:axPos val="l"/>
        <c:majorGridlines/>
        <c:minorGridlines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1659318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Sheet1!$A$140</c:f>
              <c:strCache>
                <c:ptCount val="1"/>
                <c:pt idx="0">
                  <c:v>Broj registrovanih patenata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7.8703703703703734E-2"/>
                </c:manualLayout>
              </c:layout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8.3333333333333343E-2"/>
                </c:manualLayout>
              </c:layout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777777777777809E-3"/>
                  <c:y val="-8.3333333333333343E-2"/>
                </c:manualLayout>
              </c:layout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8.7962962962962993E-2"/>
                </c:manualLayout>
              </c:layout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8.7962962962963034E-2"/>
                </c:manualLayout>
              </c:layout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8.3333333333333398E-2"/>
                </c:manualLayout>
              </c:layout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Sheet1!$B$139:$G$139</c:f>
              <c:strCache>
                <c:ptCount val="6"/>
                <c:pt idx="0">
                  <c:v>Business and industrial products</c:v>
                </c:pt>
                <c:pt idx="1">
                  <c:v>Life Science</c:v>
                </c:pt>
                <c:pt idx="2">
                  <c:v>Energy and Environments</c:v>
                </c:pt>
                <c:pt idx="3">
                  <c:v>Transportation</c:v>
                </c:pt>
                <c:pt idx="4">
                  <c:v>Computer and consumers electronics</c:v>
                </c:pt>
                <c:pt idx="5">
                  <c:v>Telecommunications</c:v>
                </c:pt>
              </c:strCache>
            </c:strRef>
          </c:cat>
          <c:val>
            <c:numRef>
              <c:f>Sheet1!$B$140:$G$140</c:f>
              <c:numCache>
                <c:formatCode>#,##0</c:formatCode>
                <c:ptCount val="6"/>
                <c:pt idx="0">
                  <c:v>127401</c:v>
                </c:pt>
                <c:pt idx="1">
                  <c:v>86908</c:v>
                </c:pt>
                <c:pt idx="2">
                  <c:v>68184</c:v>
                </c:pt>
                <c:pt idx="3">
                  <c:v>60715</c:v>
                </c:pt>
                <c:pt idx="4">
                  <c:v>48015</c:v>
                </c:pt>
                <c:pt idx="5">
                  <c:v>42387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66973440"/>
        <c:axId val="168619392"/>
      </c:barChart>
      <c:catAx>
        <c:axId val="1669734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68619392"/>
        <c:crosses val="autoZero"/>
        <c:auto val="1"/>
        <c:lblAlgn val="ctr"/>
        <c:lblOffset val="100"/>
        <c:noMultiLvlLbl val="0"/>
      </c:catAx>
      <c:valAx>
        <c:axId val="16861939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66973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Sheet1!$J$140</c:f>
              <c:strCache>
                <c:ptCount val="1"/>
                <c:pt idx="0">
                  <c:v>Visina venture capital ulaganja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8.7962962962962993E-2"/>
                </c:manualLayout>
              </c:layout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9.2592592592592601E-2"/>
                </c:manualLayout>
              </c:layout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8.3333333333333315E-2"/>
                </c:manualLayout>
              </c:layout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333333333333367E-3"/>
                  <c:y val="-8.3333333333333343E-2"/>
                </c:manualLayout>
              </c:layout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777777777777809E-3"/>
                  <c:y val="-6.4814814814814839E-2"/>
                </c:manualLayout>
              </c:layout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Sheet1!$K$139:$P$139</c:f>
              <c:strCache>
                <c:ptCount val="6"/>
                <c:pt idx="0">
                  <c:v>Life Science</c:v>
                </c:pt>
                <c:pt idx="1">
                  <c:v>Computer and consumers electronics</c:v>
                </c:pt>
                <c:pt idx="2">
                  <c:v>Telecommunications</c:v>
                </c:pt>
                <c:pt idx="3">
                  <c:v>Energy and Environments</c:v>
                </c:pt>
                <c:pt idx="4">
                  <c:v>Business and industrial products</c:v>
                </c:pt>
                <c:pt idx="5">
                  <c:v>Transportation</c:v>
                </c:pt>
              </c:strCache>
            </c:strRef>
          </c:cat>
          <c:val>
            <c:numRef>
              <c:f>Sheet1!$K$140:$P$140</c:f>
              <c:numCache>
                <c:formatCode>#,##0</c:formatCode>
                <c:ptCount val="6"/>
                <c:pt idx="0">
                  <c:v>7177456</c:v>
                </c:pt>
                <c:pt idx="1">
                  <c:v>5151843</c:v>
                </c:pt>
                <c:pt idx="2">
                  <c:v>4473708</c:v>
                </c:pt>
                <c:pt idx="3">
                  <c:v>3301266</c:v>
                </c:pt>
                <c:pt idx="4">
                  <c:v>1532023</c:v>
                </c:pt>
                <c:pt idx="5">
                  <c:v>300236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66973952"/>
        <c:axId val="168621120"/>
      </c:barChart>
      <c:catAx>
        <c:axId val="1669739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68621120"/>
        <c:crosses val="autoZero"/>
        <c:auto val="1"/>
        <c:lblAlgn val="ctr"/>
        <c:lblOffset val="100"/>
        <c:noMultiLvlLbl val="0"/>
      </c:catAx>
      <c:valAx>
        <c:axId val="16862112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66973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Sheet1!$Q$140</c:f>
              <c:strCache>
                <c:ptCount val="1"/>
                <c:pt idx="0">
                  <c:v>Visina Venture capital investicija HIGH-TECH</c:v>
                </c:pt>
              </c:strCache>
            </c:strRef>
          </c:tx>
          <c:invertIfNegative val="0"/>
          <c:cat>
            <c:numRef>
              <c:f>Sheet1!$R$139:$W$139</c:f>
              <c:numCache>
                <c:formatCode>General</c:formatCod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</c:numCache>
            </c:numRef>
          </c:cat>
          <c:val>
            <c:numRef>
              <c:f>Sheet1!$R$140:$W$140</c:f>
              <c:numCache>
                <c:formatCode>#,##0</c:formatCode>
                <c:ptCount val="6"/>
                <c:pt idx="0">
                  <c:v>2551264.19</c:v>
                </c:pt>
                <c:pt idx="1">
                  <c:v>2451143.33</c:v>
                </c:pt>
                <c:pt idx="2">
                  <c:v>1767922.45</c:v>
                </c:pt>
                <c:pt idx="3">
                  <c:v>1747161.94</c:v>
                </c:pt>
                <c:pt idx="4">
                  <c:v>1820431.05</c:v>
                </c:pt>
                <c:pt idx="5">
                  <c:v>1401178.5699999996</c:v>
                </c:pt>
              </c:numCache>
            </c:numRef>
          </c:val>
        </c:ser>
        <c:ser>
          <c:idx val="1"/>
          <c:order val="1"/>
          <c:tx>
            <c:strRef>
              <c:f>Sheet1!$Q$141</c:f>
              <c:strCache>
                <c:ptCount val="1"/>
                <c:pt idx="0">
                  <c:v>Broj registrovanih patenata HIGH-TECH</c:v>
                </c:pt>
              </c:strCache>
            </c:strRef>
          </c:tx>
          <c:invertIfNegative val="0"/>
          <c:cat>
            <c:numRef>
              <c:f>Sheet1!$R$139:$W$139</c:f>
              <c:numCache>
                <c:formatCode>General</c:formatCod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</c:numCache>
            </c:numRef>
          </c:cat>
          <c:val>
            <c:numRef>
              <c:f>Sheet1!$R$141:$W$141</c:f>
              <c:numCache>
                <c:formatCode>#,##0</c:formatCode>
                <c:ptCount val="6"/>
                <c:pt idx="0">
                  <c:v>41409</c:v>
                </c:pt>
                <c:pt idx="1">
                  <c:v>42868</c:v>
                </c:pt>
                <c:pt idx="2">
                  <c:v>39268</c:v>
                </c:pt>
                <c:pt idx="3">
                  <c:v>37558</c:v>
                </c:pt>
                <c:pt idx="4">
                  <c:v>37330</c:v>
                </c:pt>
                <c:pt idx="5">
                  <c:v>39668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854784"/>
        <c:axId val="168622848"/>
        <c:axId val="0"/>
      </c:bar3DChart>
      <c:catAx>
        <c:axId val="16485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8622848"/>
        <c:crosses val="autoZero"/>
        <c:auto val="1"/>
        <c:lblAlgn val="ctr"/>
        <c:lblOffset val="100"/>
        <c:noMultiLvlLbl val="0"/>
      </c:catAx>
      <c:valAx>
        <c:axId val="1686228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4854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Sheet1!$AL$59</c:f>
              <c:strCache>
                <c:ptCount val="1"/>
                <c:pt idx="0">
                  <c:v>Venture capital investment in HIGH-TECH sector (u 000 €)</c:v>
                </c:pt>
              </c:strCache>
            </c:strRef>
          </c:tx>
          <c:invertIfNegative val="0"/>
          <c:cat>
            <c:numRef>
              <c:f>Sheet1!$AM$58:$AS$58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Sheet1!$AM$59:$AS$59</c:f>
              <c:numCache>
                <c:formatCode>#,##0</c:formatCode>
                <c:ptCount val="7"/>
                <c:pt idx="0">
                  <c:v>2551264</c:v>
                </c:pt>
                <c:pt idx="1">
                  <c:v>2451143</c:v>
                </c:pt>
                <c:pt idx="2">
                  <c:v>1767922</c:v>
                </c:pt>
                <c:pt idx="3">
                  <c:v>1747162</c:v>
                </c:pt>
                <c:pt idx="4">
                  <c:v>1820431</c:v>
                </c:pt>
                <c:pt idx="5">
                  <c:v>1401179</c:v>
                </c:pt>
                <c:pt idx="6">
                  <c:v>1458369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66975488"/>
        <c:axId val="169075840"/>
        <c:axId val="0"/>
      </c:bar3DChart>
      <c:catAx>
        <c:axId val="16697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9075840"/>
        <c:crosses val="autoZero"/>
        <c:auto val="1"/>
        <c:lblAlgn val="ctr"/>
        <c:lblOffset val="100"/>
        <c:noMultiLvlLbl val="0"/>
      </c:catAx>
      <c:valAx>
        <c:axId val="16907584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669754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Sheet1!$AL$60</c:f>
              <c:strCache>
                <c:ptCount val="1"/>
                <c:pt idx="0">
                  <c:v>The number of registered patents in HIGH-TECH sector</c:v>
                </c:pt>
              </c:strCache>
            </c:strRef>
          </c:tx>
          <c:invertIfNegative val="0"/>
          <c:cat>
            <c:numRef>
              <c:f>Sheet1!$AM$58:$AS$58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Sheet1!$AM$60:$AS$60</c:f>
              <c:numCache>
                <c:formatCode>#,##0</c:formatCode>
                <c:ptCount val="7"/>
                <c:pt idx="0">
                  <c:v>41409</c:v>
                </c:pt>
                <c:pt idx="1">
                  <c:v>42868</c:v>
                </c:pt>
                <c:pt idx="2">
                  <c:v>39268</c:v>
                </c:pt>
                <c:pt idx="3">
                  <c:v>37558</c:v>
                </c:pt>
                <c:pt idx="4">
                  <c:v>37330</c:v>
                </c:pt>
                <c:pt idx="5">
                  <c:v>39668</c:v>
                </c:pt>
                <c:pt idx="6">
                  <c:v>36650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66976000"/>
        <c:axId val="169077568"/>
        <c:axId val="0"/>
      </c:bar3DChart>
      <c:catAx>
        <c:axId val="16697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9077568"/>
        <c:crosses val="autoZero"/>
        <c:auto val="1"/>
        <c:lblAlgn val="ctr"/>
        <c:lblOffset val="100"/>
        <c:noMultiLvlLbl val="0"/>
      </c:catAx>
      <c:valAx>
        <c:axId val="16907756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669760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4381692913385827"/>
                  <c:y val="-4.2029017206182559E-2"/>
                </c:manualLayout>
              </c:layout>
              <c:numFmt formatCode="General" sourceLinked="0"/>
            </c:trendlineLbl>
          </c:trendline>
          <c:xVal>
            <c:numRef>
              <c:f>Sheet1!$AG$50:$AG$56</c:f>
              <c:numCache>
                <c:formatCode>#,##0</c:formatCode>
                <c:ptCount val="7"/>
                <c:pt idx="0">
                  <c:v>2551264.19</c:v>
                </c:pt>
                <c:pt idx="1">
                  <c:v>2451143.33</c:v>
                </c:pt>
                <c:pt idx="2">
                  <c:v>1767922.45</c:v>
                </c:pt>
                <c:pt idx="3">
                  <c:v>1747161.94</c:v>
                </c:pt>
                <c:pt idx="4">
                  <c:v>1820431.05</c:v>
                </c:pt>
                <c:pt idx="5">
                  <c:v>1401178.5699999996</c:v>
                </c:pt>
                <c:pt idx="6">
                  <c:v>1458369</c:v>
                </c:pt>
              </c:numCache>
            </c:numRef>
          </c:xVal>
          <c:yVal>
            <c:numRef>
              <c:f>Sheet1!$AI$50:$AI$56</c:f>
              <c:numCache>
                <c:formatCode>#,##0</c:formatCode>
                <c:ptCount val="7"/>
                <c:pt idx="0">
                  <c:v>41409</c:v>
                </c:pt>
                <c:pt idx="1">
                  <c:v>42868</c:v>
                </c:pt>
                <c:pt idx="2">
                  <c:v>39268</c:v>
                </c:pt>
                <c:pt idx="3">
                  <c:v>37558</c:v>
                </c:pt>
                <c:pt idx="4">
                  <c:v>37330</c:v>
                </c:pt>
                <c:pt idx="5">
                  <c:v>39668</c:v>
                </c:pt>
                <c:pt idx="6">
                  <c:v>36650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079296"/>
        <c:axId val="169079872"/>
      </c:scatterChart>
      <c:valAx>
        <c:axId val="16907929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sr-Latn-RS"/>
                  <a:t>Visina</a:t>
                </a:r>
                <a:r>
                  <a:rPr lang="sr-Latn-RS" baseline="0"/>
                  <a:t> Venture capital ulaganja u High-Tech sektor u 000 eur</a:t>
                </a:r>
                <a:endParaRPr lang="en-US"/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169079872"/>
        <c:crosses val="autoZero"/>
        <c:crossBetween val="midCat"/>
      </c:valAx>
      <c:valAx>
        <c:axId val="16907987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sr-Latn-RS"/>
                  <a:t>Broj</a:t>
                </a:r>
                <a:r>
                  <a:rPr lang="sr-Latn-RS" baseline="0"/>
                  <a:t> registr. patenata u High-Tech sektoru</a:t>
                </a:r>
                <a:endParaRPr lang="en-US"/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1690792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Sheet1!$T$32:$T$37</c:f>
              <c:numCache>
                <c:formatCode>#,##0</c:formatCode>
                <c:ptCount val="6"/>
                <c:pt idx="0">
                  <c:v>364213.6</c:v>
                </c:pt>
                <c:pt idx="1">
                  <c:v>407492.66</c:v>
                </c:pt>
                <c:pt idx="2">
                  <c:v>262009.98</c:v>
                </c:pt>
                <c:pt idx="3">
                  <c:v>249800.47</c:v>
                </c:pt>
                <c:pt idx="4">
                  <c:v>131706.01999999999</c:v>
                </c:pt>
                <c:pt idx="5">
                  <c:v>116800.64999999998</c:v>
                </c:pt>
              </c:numCache>
            </c:numRef>
          </c:xVal>
          <c:yVal>
            <c:numRef>
              <c:f>Sheet1!$U$32:$U$37</c:f>
              <c:numCache>
                <c:formatCode>#,##0</c:formatCode>
                <c:ptCount val="6"/>
                <c:pt idx="0">
                  <c:v>3378</c:v>
                </c:pt>
                <c:pt idx="1">
                  <c:v>3439</c:v>
                </c:pt>
                <c:pt idx="2">
                  <c:v>3032</c:v>
                </c:pt>
                <c:pt idx="3">
                  <c:v>3095</c:v>
                </c:pt>
                <c:pt idx="4">
                  <c:v>3026</c:v>
                </c:pt>
                <c:pt idx="5">
                  <c:v>2974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934144"/>
        <c:axId val="165934720"/>
      </c:scatterChart>
      <c:valAx>
        <c:axId val="165934144"/>
        <c:scaling>
          <c:orientation val="minMax"/>
        </c:scaling>
        <c:delete val="0"/>
        <c:axPos val="b"/>
        <c:majorGridlines/>
        <c:minorGridlines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165934720"/>
        <c:crosses val="autoZero"/>
        <c:crossBetween val="midCat"/>
      </c:valAx>
      <c:valAx>
        <c:axId val="165934720"/>
        <c:scaling>
          <c:orientation val="minMax"/>
        </c:scaling>
        <c:delete val="0"/>
        <c:axPos val="l"/>
        <c:majorGridlines/>
        <c:minorGridlines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1659341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Sheet1!$AD$2:$AD$7</c:f>
              <c:numCache>
                <c:formatCode>#,##0</c:formatCode>
                <c:ptCount val="6"/>
                <c:pt idx="0">
                  <c:v>1492641.82</c:v>
                </c:pt>
                <c:pt idx="1">
                  <c:v>1399102.46</c:v>
                </c:pt>
                <c:pt idx="2">
                  <c:v>1084195.57</c:v>
                </c:pt>
                <c:pt idx="3">
                  <c:v>1093358.32</c:v>
                </c:pt>
                <c:pt idx="4">
                  <c:v>1166114.27</c:v>
                </c:pt>
                <c:pt idx="5">
                  <c:v>942043.79</c:v>
                </c:pt>
              </c:numCache>
            </c:numRef>
          </c:xVal>
          <c:yVal>
            <c:numRef>
              <c:f>Sheet1!$AE$2:$AE$7</c:f>
              <c:numCache>
                <c:formatCode>General</c:formatCode>
                <c:ptCount val="6"/>
                <c:pt idx="0">
                  <c:v>4946</c:v>
                </c:pt>
                <c:pt idx="1">
                  <c:v>5152</c:v>
                </c:pt>
                <c:pt idx="2">
                  <c:v>4678</c:v>
                </c:pt>
                <c:pt idx="3">
                  <c:v>4648</c:v>
                </c:pt>
                <c:pt idx="4">
                  <c:v>4607</c:v>
                </c:pt>
                <c:pt idx="5">
                  <c:v>5067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936448"/>
        <c:axId val="166985728"/>
      </c:scatterChart>
      <c:valAx>
        <c:axId val="165936448"/>
        <c:scaling>
          <c:orientation val="minMax"/>
        </c:scaling>
        <c:delete val="0"/>
        <c:axPos val="b"/>
        <c:majorGridlines/>
        <c:minorGridlines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166985728"/>
        <c:crosses val="autoZero"/>
        <c:crossBetween val="midCat"/>
      </c:valAx>
      <c:valAx>
        <c:axId val="166985728"/>
        <c:scaling>
          <c:orientation val="minMax"/>
        </c:scaling>
        <c:delete val="0"/>
        <c:axPos val="l"/>
        <c:majorGridlines/>
        <c:minorGridlines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1659364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Sheet1!$T$17:$T$22</c:f>
              <c:numCache>
                <c:formatCode>#,##0</c:formatCode>
                <c:ptCount val="6"/>
                <c:pt idx="0">
                  <c:v>1492641.82</c:v>
                </c:pt>
                <c:pt idx="1">
                  <c:v>1399102.46</c:v>
                </c:pt>
                <c:pt idx="2">
                  <c:v>1084195.57</c:v>
                </c:pt>
                <c:pt idx="3">
                  <c:v>1093358.32</c:v>
                </c:pt>
                <c:pt idx="4">
                  <c:v>1166114.27</c:v>
                </c:pt>
                <c:pt idx="5">
                  <c:v>942043.79</c:v>
                </c:pt>
              </c:numCache>
            </c:numRef>
          </c:xVal>
          <c:yVal>
            <c:numRef>
              <c:f>Sheet1!$U$17:$U$22</c:f>
              <c:numCache>
                <c:formatCode>General</c:formatCode>
                <c:ptCount val="6"/>
                <c:pt idx="0" formatCode="0">
                  <c:v>5820</c:v>
                </c:pt>
                <c:pt idx="1">
                  <c:v>6183</c:v>
                </c:pt>
                <c:pt idx="2">
                  <c:v>5924</c:v>
                </c:pt>
                <c:pt idx="3">
                  <c:v>5554</c:v>
                </c:pt>
                <c:pt idx="4">
                  <c:v>5491</c:v>
                </c:pt>
                <c:pt idx="5">
                  <c:v>5819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87456"/>
        <c:axId val="166988032"/>
      </c:scatterChart>
      <c:valAx>
        <c:axId val="166987456"/>
        <c:scaling>
          <c:orientation val="minMax"/>
        </c:scaling>
        <c:delete val="0"/>
        <c:axPos val="b"/>
        <c:majorGridlines/>
        <c:minorGridlines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166988032"/>
        <c:crosses val="autoZero"/>
        <c:crossBetween val="midCat"/>
      </c:valAx>
      <c:valAx>
        <c:axId val="166988032"/>
        <c:scaling>
          <c:orientation val="minMax"/>
        </c:scaling>
        <c:delete val="0"/>
        <c:axPos val="l"/>
        <c:majorGridlines/>
        <c:minorGridlines/>
        <c:title>
          <c:layout/>
          <c:overlay val="0"/>
        </c:title>
        <c:numFmt formatCode="0" sourceLinked="1"/>
        <c:majorTickMark val="out"/>
        <c:minorTickMark val="none"/>
        <c:tickLblPos val="nextTo"/>
        <c:crossAx val="1669874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Sheet1!$AD$18:$AD$23</c:f>
              <c:numCache>
                <c:formatCode>#,##0</c:formatCode>
                <c:ptCount val="6"/>
                <c:pt idx="0">
                  <c:v>364213.6</c:v>
                </c:pt>
                <c:pt idx="1">
                  <c:v>407492.66</c:v>
                </c:pt>
                <c:pt idx="2">
                  <c:v>262009.98</c:v>
                </c:pt>
                <c:pt idx="3">
                  <c:v>249800.47</c:v>
                </c:pt>
                <c:pt idx="4">
                  <c:v>131706.01999999999</c:v>
                </c:pt>
                <c:pt idx="5">
                  <c:v>116800.64999999998</c:v>
                </c:pt>
              </c:numCache>
            </c:numRef>
          </c:xVal>
          <c:yVal>
            <c:numRef>
              <c:f>Sheet1!$AE$18:$AE$23</c:f>
              <c:numCache>
                <c:formatCode>General</c:formatCode>
                <c:ptCount val="6"/>
                <c:pt idx="0">
                  <c:v>7345</c:v>
                </c:pt>
                <c:pt idx="1">
                  <c:v>7703</c:v>
                </c:pt>
                <c:pt idx="2">
                  <c:v>7509</c:v>
                </c:pt>
                <c:pt idx="3">
                  <c:v>7324</c:v>
                </c:pt>
                <c:pt idx="4">
                  <c:v>6988</c:v>
                </c:pt>
                <c:pt idx="5">
                  <c:v>7282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89760"/>
        <c:axId val="166990336"/>
      </c:scatterChart>
      <c:valAx>
        <c:axId val="166989760"/>
        <c:scaling>
          <c:orientation val="minMax"/>
        </c:scaling>
        <c:delete val="0"/>
        <c:axPos val="b"/>
        <c:majorGridlines/>
        <c:minorGridlines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166990336"/>
        <c:crosses val="autoZero"/>
        <c:crossBetween val="midCat"/>
      </c:valAx>
      <c:valAx>
        <c:axId val="166990336"/>
        <c:scaling>
          <c:orientation val="minMax"/>
        </c:scaling>
        <c:delete val="0"/>
        <c:axPos val="l"/>
        <c:majorGridlines/>
        <c:minorGridlines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1669897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Sheet1!$AD$33:$AD$38</c:f>
              <c:numCache>
                <c:formatCode>#,##0</c:formatCode>
                <c:ptCount val="6"/>
                <c:pt idx="0">
                  <c:v>364213.6</c:v>
                </c:pt>
                <c:pt idx="1">
                  <c:v>407492.66</c:v>
                </c:pt>
                <c:pt idx="2">
                  <c:v>262009.98</c:v>
                </c:pt>
                <c:pt idx="3">
                  <c:v>249800.47</c:v>
                </c:pt>
                <c:pt idx="4">
                  <c:v>131706.01999999999</c:v>
                </c:pt>
                <c:pt idx="5">
                  <c:v>116800.64999999998</c:v>
                </c:pt>
              </c:numCache>
            </c:numRef>
          </c:xVal>
          <c:yVal>
            <c:numRef>
              <c:f>Sheet1!$AE$33:$AE$38</c:f>
              <c:numCache>
                <c:formatCode>General</c:formatCode>
                <c:ptCount val="6"/>
                <c:pt idx="0">
                  <c:v>6232</c:v>
                </c:pt>
                <c:pt idx="1">
                  <c:v>6418</c:v>
                </c:pt>
                <c:pt idx="2">
                  <c:v>5813</c:v>
                </c:pt>
                <c:pt idx="3">
                  <c:v>5566</c:v>
                </c:pt>
                <c:pt idx="4">
                  <c:v>5443</c:v>
                </c:pt>
                <c:pt idx="5">
                  <c:v>5992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92064"/>
        <c:axId val="166992640"/>
      </c:scatterChart>
      <c:valAx>
        <c:axId val="166992064"/>
        <c:scaling>
          <c:orientation val="minMax"/>
        </c:scaling>
        <c:delete val="0"/>
        <c:axPos val="b"/>
        <c:majorGridlines/>
        <c:minorGridlines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166992640"/>
        <c:crosses val="autoZero"/>
        <c:crossBetween val="midCat"/>
      </c:valAx>
      <c:valAx>
        <c:axId val="166992640"/>
        <c:scaling>
          <c:orientation val="minMax"/>
        </c:scaling>
        <c:delete val="0"/>
        <c:axPos val="l"/>
        <c:majorGridlines/>
        <c:minorGridlines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1669920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602777777777783"/>
          <c:y val="0.41628280839895193"/>
          <c:w val="0.25730555555555557"/>
          <c:h val="0.1674343832021006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Sheet1!$AO$2:$AO$7</c:f>
              <c:numCache>
                <c:formatCode>#,##0</c:formatCode>
                <c:ptCount val="6"/>
                <c:pt idx="0">
                  <c:v>364213.6</c:v>
                </c:pt>
                <c:pt idx="1">
                  <c:v>407492.66</c:v>
                </c:pt>
                <c:pt idx="2">
                  <c:v>262009.98</c:v>
                </c:pt>
                <c:pt idx="3">
                  <c:v>249800.47</c:v>
                </c:pt>
                <c:pt idx="4">
                  <c:v>131706.01999999999</c:v>
                </c:pt>
                <c:pt idx="5">
                  <c:v>116800.64999999998</c:v>
                </c:pt>
              </c:numCache>
            </c:numRef>
          </c:xVal>
          <c:yVal>
            <c:numRef>
              <c:f>Sheet1!$AP$2:$AP$7</c:f>
              <c:numCache>
                <c:formatCode>General</c:formatCode>
                <c:ptCount val="6"/>
                <c:pt idx="0">
                  <c:v>4912</c:v>
                </c:pt>
                <c:pt idx="1">
                  <c:v>5201</c:v>
                </c:pt>
                <c:pt idx="2">
                  <c:v>5027</c:v>
                </c:pt>
                <c:pt idx="3">
                  <c:v>4509</c:v>
                </c:pt>
                <c:pt idx="4">
                  <c:v>4389</c:v>
                </c:pt>
                <c:pt idx="5">
                  <c:v>4804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80928"/>
        <c:axId val="167781504"/>
      </c:scatterChart>
      <c:valAx>
        <c:axId val="167780928"/>
        <c:scaling>
          <c:orientation val="minMax"/>
        </c:scaling>
        <c:delete val="0"/>
        <c:axPos val="b"/>
        <c:majorGridlines/>
        <c:minorGridlines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167781504"/>
        <c:crosses val="autoZero"/>
        <c:crossBetween val="midCat"/>
      </c:valAx>
      <c:valAx>
        <c:axId val="167781504"/>
        <c:scaling>
          <c:orientation val="minMax"/>
        </c:scaling>
        <c:delete val="0"/>
        <c:axPos val="l"/>
        <c:majorGridlines/>
        <c:minorGridlines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1677809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Sheet1!$AO$18:$AO$23</c:f>
              <c:numCache>
                <c:formatCode>#,##0</c:formatCode>
                <c:ptCount val="6"/>
                <c:pt idx="0">
                  <c:v>364213.6</c:v>
                </c:pt>
                <c:pt idx="1">
                  <c:v>407492.66</c:v>
                </c:pt>
                <c:pt idx="2">
                  <c:v>262009.98</c:v>
                </c:pt>
                <c:pt idx="3">
                  <c:v>249800.47</c:v>
                </c:pt>
                <c:pt idx="4">
                  <c:v>131706.01999999999</c:v>
                </c:pt>
                <c:pt idx="5">
                  <c:v>116800.64999999998</c:v>
                </c:pt>
              </c:numCache>
            </c:numRef>
          </c:xVal>
          <c:yVal>
            <c:numRef>
              <c:f>Sheet1!$AP$18:$AP$23</c:f>
              <c:numCache>
                <c:formatCode>General</c:formatCode>
                <c:ptCount val="6"/>
                <c:pt idx="0">
                  <c:v>33530</c:v>
                </c:pt>
                <c:pt idx="1">
                  <c:v>34486</c:v>
                </c:pt>
                <c:pt idx="2">
                  <c:v>32237</c:v>
                </c:pt>
                <c:pt idx="3">
                  <c:v>31763</c:v>
                </c:pt>
                <c:pt idx="4">
                  <c:v>31055</c:v>
                </c:pt>
                <c:pt idx="5">
                  <c:v>33461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82656"/>
        <c:axId val="167783232"/>
      </c:scatterChart>
      <c:valAx>
        <c:axId val="167782656"/>
        <c:scaling>
          <c:orientation val="minMax"/>
        </c:scaling>
        <c:delete val="0"/>
        <c:axPos val="b"/>
        <c:majorGridlines/>
        <c:minorGridlines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167783232"/>
        <c:crosses val="autoZero"/>
        <c:crossBetween val="midCat"/>
      </c:valAx>
      <c:valAx>
        <c:axId val="167783232"/>
        <c:scaling>
          <c:orientation val="minMax"/>
        </c:scaling>
        <c:delete val="0"/>
        <c:axPos val="l"/>
        <c:majorGridlines/>
        <c:minorGridlines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1677826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3" Type="http://schemas.openxmlformats.org/officeDocument/2006/relationships/chart" Target="../charts/chart4.xml"/><Relationship Id="rId21" Type="http://schemas.openxmlformats.org/officeDocument/2006/relationships/chart" Target="../charts/chart22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20" Type="http://schemas.openxmlformats.org/officeDocument/2006/relationships/chart" Target="../charts/chart21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23" Type="http://schemas.openxmlformats.org/officeDocument/2006/relationships/chart" Target="../charts/chart24.xml"/><Relationship Id="rId10" Type="http://schemas.openxmlformats.org/officeDocument/2006/relationships/chart" Target="../charts/chart11.xml"/><Relationship Id="rId19" Type="http://schemas.openxmlformats.org/officeDocument/2006/relationships/chart" Target="../charts/chart20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Relationship Id="rId22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0</xdr:row>
      <xdr:rowOff>114300</xdr:rowOff>
    </xdr:from>
    <xdr:to>
      <xdr:col>14</xdr:col>
      <xdr:colOff>381000</xdr:colOff>
      <xdr:row>14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219075</xdr:colOff>
      <xdr:row>0</xdr:row>
      <xdr:rowOff>171450</xdr:rowOff>
    </xdr:from>
    <xdr:to>
      <xdr:col>28</xdr:col>
      <xdr:colOff>523875</xdr:colOff>
      <xdr:row>15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209550</xdr:colOff>
      <xdr:row>30</xdr:row>
      <xdr:rowOff>161925</xdr:rowOff>
    </xdr:from>
    <xdr:to>
      <xdr:col>28</xdr:col>
      <xdr:colOff>514350</xdr:colOff>
      <xdr:row>45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419099</xdr:colOff>
      <xdr:row>1</xdr:row>
      <xdr:rowOff>9525</xdr:rowOff>
    </xdr:from>
    <xdr:to>
      <xdr:col>39</xdr:col>
      <xdr:colOff>104775</xdr:colOff>
      <xdr:row>15</xdr:row>
      <xdr:rowOff>66675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209550</xdr:colOff>
      <xdr:row>16</xdr:row>
      <xdr:rowOff>9525</xdr:rowOff>
    </xdr:from>
    <xdr:to>
      <xdr:col>28</xdr:col>
      <xdr:colOff>514350</xdr:colOff>
      <xdr:row>30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419100</xdr:colOff>
      <xdr:row>16</xdr:row>
      <xdr:rowOff>28575</xdr:rowOff>
    </xdr:from>
    <xdr:to>
      <xdr:col>39</xdr:col>
      <xdr:colOff>114300</xdr:colOff>
      <xdr:row>30</xdr:row>
      <xdr:rowOff>95250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419100</xdr:colOff>
      <xdr:row>30</xdr:row>
      <xdr:rowOff>161925</xdr:rowOff>
    </xdr:from>
    <xdr:to>
      <xdr:col>39</xdr:col>
      <xdr:colOff>114300</xdr:colOff>
      <xdr:row>45</xdr:row>
      <xdr:rowOff>47625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390525</xdr:colOff>
      <xdr:row>1</xdr:row>
      <xdr:rowOff>9525</xdr:rowOff>
    </xdr:from>
    <xdr:to>
      <xdr:col>50</xdr:col>
      <xdr:colOff>85725</xdr:colOff>
      <xdr:row>15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42</xdr:col>
      <xdr:colOff>400050</xdr:colOff>
      <xdr:row>16</xdr:row>
      <xdr:rowOff>28575</xdr:rowOff>
    </xdr:from>
    <xdr:to>
      <xdr:col>50</xdr:col>
      <xdr:colOff>95250</xdr:colOff>
      <xdr:row>30</xdr:row>
      <xdr:rowOff>95250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42</xdr:col>
      <xdr:colOff>409575</xdr:colOff>
      <xdr:row>30</xdr:row>
      <xdr:rowOff>161925</xdr:rowOff>
    </xdr:from>
    <xdr:to>
      <xdr:col>50</xdr:col>
      <xdr:colOff>104775</xdr:colOff>
      <xdr:row>45</xdr:row>
      <xdr:rowOff>47625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53</xdr:col>
      <xdr:colOff>238125</xdr:colOff>
      <xdr:row>1</xdr:row>
      <xdr:rowOff>9525</xdr:rowOff>
    </xdr:from>
    <xdr:to>
      <xdr:col>60</xdr:col>
      <xdr:colOff>542925</xdr:colOff>
      <xdr:row>15</xdr:row>
      <xdr:rowOff>76200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53</xdr:col>
      <xdr:colOff>238125</xdr:colOff>
      <xdr:row>16</xdr:row>
      <xdr:rowOff>38100</xdr:rowOff>
    </xdr:from>
    <xdr:to>
      <xdr:col>60</xdr:col>
      <xdr:colOff>542925</xdr:colOff>
      <xdr:row>30</xdr:row>
      <xdr:rowOff>104775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53</xdr:col>
      <xdr:colOff>238125</xdr:colOff>
      <xdr:row>30</xdr:row>
      <xdr:rowOff>180975</xdr:rowOff>
    </xdr:from>
    <xdr:to>
      <xdr:col>60</xdr:col>
      <xdr:colOff>542925</xdr:colOff>
      <xdr:row>45</xdr:row>
      <xdr:rowOff>66675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63</xdr:col>
      <xdr:colOff>228600</xdr:colOff>
      <xdr:row>1</xdr:row>
      <xdr:rowOff>0</xdr:rowOff>
    </xdr:from>
    <xdr:to>
      <xdr:col>70</xdr:col>
      <xdr:colOff>533400</xdr:colOff>
      <xdr:row>15</xdr:row>
      <xdr:rowOff>66675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63</xdr:col>
      <xdr:colOff>228600</xdr:colOff>
      <xdr:row>16</xdr:row>
      <xdr:rowOff>47625</xdr:rowOff>
    </xdr:from>
    <xdr:to>
      <xdr:col>70</xdr:col>
      <xdr:colOff>533400</xdr:colOff>
      <xdr:row>30</xdr:row>
      <xdr:rowOff>114300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63</xdr:col>
      <xdr:colOff>238125</xdr:colOff>
      <xdr:row>31</xdr:row>
      <xdr:rowOff>0</xdr:rowOff>
    </xdr:from>
    <xdr:to>
      <xdr:col>70</xdr:col>
      <xdr:colOff>542925</xdr:colOff>
      <xdr:row>45</xdr:row>
      <xdr:rowOff>76200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73</xdr:col>
      <xdr:colOff>133350</xdr:colOff>
      <xdr:row>1</xdr:row>
      <xdr:rowOff>0</xdr:rowOff>
    </xdr:from>
    <xdr:to>
      <xdr:col>80</xdr:col>
      <xdr:colOff>438150</xdr:colOff>
      <xdr:row>15</xdr:row>
      <xdr:rowOff>66675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73</xdr:col>
      <xdr:colOff>133350</xdr:colOff>
      <xdr:row>16</xdr:row>
      <xdr:rowOff>47625</xdr:rowOff>
    </xdr:from>
    <xdr:to>
      <xdr:col>80</xdr:col>
      <xdr:colOff>438150</xdr:colOff>
      <xdr:row>30</xdr:row>
      <xdr:rowOff>114300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73</xdr:col>
      <xdr:colOff>133350</xdr:colOff>
      <xdr:row>30</xdr:row>
      <xdr:rowOff>180975</xdr:rowOff>
    </xdr:from>
    <xdr:to>
      <xdr:col>80</xdr:col>
      <xdr:colOff>438150</xdr:colOff>
      <xdr:row>45</xdr:row>
      <xdr:rowOff>66675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447675</xdr:colOff>
      <xdr:row>141</xdr:row>
      <xdr:rowOff>66675</xdr:rowOff>
    </xdr:from>
    <xdr:to>
      <xdr:col>6</xdr:col>
      <xdr:colOff>9525</xdr:colOff>
      <xdr:row>155</xdr:row>
      <xdr:rowOff>95250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209550</xdr:colOff>
      <xdr:row>140</xdr:row>
      <xdr:rowOff>104775</xdr:rowOff>
    </xdr:from>
    <xdr:to>
      <xdr:col>13</xdr:col>
      <xdr:colOff>419100</xdr:colOff>
      <xdr:row>154</xdr:row>
      <xdr:rowOff>133350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1838325</xdr:colOff>
      <xdr:row>142</xdr:row>
      <xdr:rowOff>76200</xdr:rowOff>
    </xdr:from>
    <xdr:to>
      <xdr:col>21</xdr:col>
      <xdr:colOff>104775</xdr:colOff>
      <xdr:row>156</xdr:row>
      <xdr:rowOff>104775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29</xdr:col>
      <xdr:colOff>466725</xdr:colOff>
      <xdr:row>60</xdr:row>
      <xdr:rowOff>95250</xdr:rowOff>
    </xdr:from>
    <xdr:to>
      <xdr:col>38</xdr:col>
      <xdr:colOff>190502</xdr:colOff>
      <xdr:row>68</xdr:row>
      <xdr:rowOff>514350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38</xdr:col>
      <xdr:colOff>209550</xdr:colOff>
      <xdr:row>60</xdr:row>
      <xdr:rowOff>95250</xdr:rowOff>
    </xdr:from>
    <xdr:to>
      <xdr:col>45</xdr:col>
      <xdr:colOff>514350</xdr:colOff>
      <xdr:row>68</xdr:row>
      <xdr:rowOff>514350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561975</xdr:colOff>
          <xdr:row>49</xdr:row>
          <xdr:rowOff>9525</xdr:rowOff>
        </xdr:from>
        <xdr:to>
          <xdr:col>46</xdr:col>
          <xdr:colOff>552450</xdr:colOff>
          <xdr:row>57</xdr:row>
          <xdr:rowOff>95250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0</xdr:row>
      <xdr:rowOff>114300</xdr:rowOff>
    </xdr:from>
    <xdr:to>
      <xdr:col>14</xdr:col>
      <xdr:colOff>381000</xdr:colOff>
      <xdr:row>14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E17" sqref="E17"/>
    </sheetView>
  </sheetViews>
  <sheetFormatPr defaultRowHeight="15" x14ac:dyDescent="0.25"/>
  <cols>
    <col min="1" max="1" width="17.85546875" customWidth="1"/>
    <col min="2" max="2" width="16.140625" customWidth="1"/>
    <col min="3" max="3" width="15.5703125" customWidth="1"/>
    <col min="4" max="4" width="15.85546875" customWidth="1"/>
    <col min="5" max="5" width="33" customWidth="1"/>
    <col min="6" max="6" width="17.5703125" customWidth="1"/>
    <col min="7" max="7" width="14.28515625" customWidth="1"/>
    <col min="8" max="8" width="20.140625" customWidth="1"/>
    <col min="9" max="9" width="20.42578125" customWidth="1"/>
  </cols>
  <sheetData>
    <row r="1" spans="1:9" x14ac:dyDescent="0.25">
      <c r="A1" t="s">
        <v>169</v>
      </c>
    </row>
    <row r="2" spans="1:9" ht="15.75" thickBot="1" x14ac:dyDescent="0.3"/>
    <row r="3" spans="1:9" x14ac:dyDescent="0.25">
      <c r="A3" s="78" t="s">
        <v>170</v>
      </c>
      <c r="B3" s="78"/>
    </row>
    <row r="4" spans="1:9" x14ac:dyDescent="0.25">
      <c r="A4" s="75" t="s">
        <v>171</v>
      </c>
      <c r="B4" s="75">
        <v>0.77010291698331601</v>
      </c>
    </row>
    <row r="5" spans="1:9" x14ac:dyDescent="0.25">
      <c r="A5" s="75" t="s">
        <v>172</v>
      </c>
      <c r="B5" s="75">
        <v>0.59305850274621197</v>
      </c>
    </row>
    <row r="6" spans="1:9" x14ac:dyDescent="0.25">
      <c r="A6" s="75" t="s">
        <v>173</v>
      </c>
      <c r="B6" s="75">
        <v>0.51167020329545387</v>
      </c>
    </row>
    <row r="7" spans="1:9" x14ac:dyDescent="0.25">
      <c r="A7" s="75" t="s">
        <v>174</v>
      </c>
      <c r="B7" s="75">
        <v>1594.4295529964104</v>
      </c>
    </row>
    <row r="8" spans="1:9" ht="15.75" thickBot="1" x14ac:dyDescent="0.3">
      <c r="A8" s="76" t="s">
        <v>175</v>
      </c>
      <c r="B8" s="76">
        <v>7</v>
      </c>
    </row>
    <row r="10" spans="1:9" ht="15.75" thickBot="1" x14ac:dyDescent="0.3">
      <c r="A10" t="s">
        <v>176</v>
      </c>
    </row>
    <row r="11" spans="1:9" x14ac:dyDescent="0.25">
      <c r="A11" s="77"/>
      <c r="B11" s="77" t="s">
        <v>180</v>
      </c>
      <c r="C11" s="77" t="s">
        <v>181</v>
      </c>
      <c r="D11" s="77" t="s">
        <v>182</v>
      </c>
      <c r="E11" s="77" t="s">
        <v>183</v>
      </c>
      <c r="F11" s="77" t="s">
        <v>184</v>
      </c>
    </row>
    <row r="12" spans="1:9" x14ac:dyDescent="0.25">
      <c r="A12" s="75" t="s">
        <v>177</v>
      </c>
      <c r="B12" s="75">
        <v>1</v>
      </c>
      <c r="C12" s="75">
        <v>18524488.859801196</v>
      </c>
      <c r="D12" s="75">
        <v>18524488.859801196</v>
      </c>
      <c r="E12" s="75">
        <v>7.2867784036331829</v>
      </c>
      <c r="F12" s="75">
        <v>4.2814578286208979E-2</v>
      </c>
    </row>
    <row r="13" spans="1:9" x14ac:dyDescent="0.25">
      <c r="A13" s="75" t="s">
        <v>178</v>
      </c>
      <c r="B13" s="75">
        <v>5</v>
      </c>
      <c r="C13" s="75">
        <v>12711027.997341663</v>
      </c>
      <c r="D13" s="75">
        <v>2542205.5994683327</v>
      </c>
      <c r="E13" s="75"/>
      <c r="F13" s="75"/>
    </row>
    <row r="14" spans="1:9" ht="15.75" thickBot="1" x14ac:dyDescent="0.3">
      <c r="A14" s="76" t="s">
        <v>2</v>
      </c>
      <c r="B14" s="76">
        <v>6</v>
      </c>
      <c r="C14" s="76">
        <v>31235516.857142858</v>
      </c>
      <c r="D14" s="76"/>
      <c r="E14" s="76"/>
      <c r="F14" s="76"/>
    </row>
    <row r="15" spans="1:9" ht="15.75" thickBot="1" x14ac:dyDescent="0.3"/>
    <row r="16" spans="1:9" x14ac:dyDescent="0.25">
      <c r="A16" s="77"/>
      <c r="B16" s="77" t="s">
        <v>185</v>
      </c>
      <c r="C16" s="77" t="s">
        <v>174</v>
      </c>
      <c r="D16" s="77" t="s">
        <v>186</v>
      </c>
      <c r="E16" s="77" t="s">
        <v>187</v>
      </c>
      <c r="F16" s="77" t="s">
        <v>188</v>
      </c>
      <c r="G16" s="77" t="s">
        <v>189</v>
      </c>
      <c r="H16" s="77" t="s">
        <v>190</v>
      </c>
      <c r="I16" s="77" t="s">
        <v>191</v>
      </c>
    </row>
    <row r="17" spans="1:9" x14ac:dyDescent="0.25">
      <c r="A17" s="75" t="s">
        <v>179</v>
      </c>
      <c r="B17" s="75">
        <v>31895.705517662922</v>
      </c>
      <c r="C17" s="75">
        <v>2790.321975716879</v>
      </c>
      <c r="D17" s="75">
        <v>11.430833357311174</v>
      </c>
      <c r="E17" s="75">
        <v>8.9731794414026598E-5</v>
      </c>
      <c r="F17" s="75">
        <v>24722.954533927761</v>
      </c>
      <c r="G17" s="75">
        <v>39068.456501398083</v>
      </c>
      <c r="H17" s="75">
        <v>24722.954533927761</v>
      </c>
      <c r="I17" s="75">
        <v>39068.456501398083</v>
      </c>
    </row>
    <row r="18" spans="1:9" ht="15.75" thickBot="1" x14ac:dyDescent="0.3">
      <c r="A18" s="76" t="s">
        <v>192</v>
      </c>
      <c r="B18" s="76">
        <v>3.9008279093584396E-3</v>
      </c>
      <c r="C18" s="76">
        <v>1.4450704155406029E-3</v>
      </c>
      <c r="D18" s="76">
        <v>2.6994033421541843</v>
      </c>
      <c r="E18" s="76">
        <v>4.2814578286209028E-2</v>
      </c>
      <c r="F18" s="76">
        <v>1.8615614931093976E-4</v>
      </c>
      <c r="G18" s="76">
        <v>7.6154996694059391E-3</v>
      </c>
      <c r="H18" s="76">
        <v>1.8615614931093976E-4</v>
      </c>
      <c r="I18" s="76">
        <v>7.6154996694059391E-3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149"/>
  <sheetViews>
    <sheetView tabSelected="1" topLeftCell="V52" workbookViewId="0">
      <selection activeCell="AL61" sqref="AL61"/>
    </sheetView>
  </sheetViews>
  <sheetFormatPr defaultRowHeight="15" x14ac:dyDescent="0.25"/>
  <cols>
    <col min="1" max="1" width="18.5703125" customWidth="1"/>
    <col min="2" max="2" width="38.7109375" customWidth="1"/>
    <col min="5" max="5" width="8.7109375" customWidth="1"/>
    <col min="6" max="6" width="9.42578125" customWidth="1"/>
    <col min="9" max="9" width="19.7109375" customWidth="1"/>
    <col min="10" max="10" width="37.28515625" customWidth="1"/>
    <col min="12" max="12" width="9.85546875" customWidth="1"/>
    <col min="17" max="17" width="33" customWidth="1"/>
    <col min="18" max="18" width="34.140625" customWidth="1"/>
  </cols>
  <sheetData>
    <row r="1" spans="1:73" ht="15.75" x14ac:dyDescent="0.25">
      <c r="B1" s="1" t="s">
        <v>52</v>
      </c>
      <c r="C1" s="35">
        <v>2007</v>
      </c>
      <c r="D1" s="35">
        <v>2008</v>
      </c>
      <c r="E1" s="35">
        <v>2009</v>
      </c>
      <c r="F1" s="35">
        <v>2010</v>
      </c>
      <c r="G1" s="35">
        <v>2011</v>
      </c>
      <c r="H1" s="35">
        <v>2012</v>
      </c>
      <c r="I1" s="1" t="s">
        <v>87</v>
      </c>
      <c r="J1" s="1" t="s">
        <v>55</v>
      </c>
      <c r="K1" s="35">
        <v>2007</v>
      </c>
      <c r="L1" s="35">
        <v>2008</v>
      </c>
      <c r="M1" s="35">
        <v>2009</v>
      </c>
      <c r="N1" s="35">
        <v>2010</v>
      </c>
      <c r="O1" s="35">
        <v>2011</v>
      </c>
      <c r="P1" s="35">
        <v>2012</v>
      </c>
      <c r="Q1" s="39"/>
      <c r="R1" s="39"/>
      <c r="T1" t="s">
        <v>117</v>
      </c>
      <c r="U1" t="s">
        <v>42</v>
      </c>
      <c r="AD1" t="s">
        <v>117</v>
      </c>
      <c r="AE1" t="s">
        <v>35</v>
      </c>
      <c r="AO1" s="31" t="s">
        <v>118</v>
      </c>
      <c r="AP1" t="s">
        <v>44</v>
      </c>
      <c r="AZ1" t="s">
        <v>120</v>
      </c>
      <c r="BA1" t="s">
        <v>115</v>
      </c>
      <c r="BJ1" t="s">
        <v>122</v>
      </c>
      <c r="BK1" t="s">
        <v>30</v>
      </c>
      <c r="BT1" t="s">
        <v>123</v>
      </c>
      <c r="BU1" t="s">
        <v>124</v>
      </c>
    </row>
    <row r="2" spans="1:73" ht="15.75" x14ac:dyDescent="0.25">
      <c r="B2" s="1"/>
      <c r="C2" s="2"/>
      <c r="D2" s="2"/>
      <c r="E2" s="2"/>
      <c r="F2" s="2"/>
      <c r="G2" s="2"/>
      <c r="H2" s="2"/>
      <c r="J2" s="41" t="s">
        <v>108</v>
      </c>
      <c r="K2" s="32">
        <v>2551264.19</v>
      </c>
      <c r="L2" s="32">
        <v>2451143.33</v>
      </c>
      <c r="M2" s="32">
        <v>1767922.45</v>
      </c>
      <c r="N2" s="32">
        <v>1747161.94</v>
      </c>
      <c r="O2" s="32">
        <v>1820431.05</v>
      </c>
      <c r="P2" s="32">
        <v>1401178.5699999996</v>
      </c>
      <c r="Q2" s="31"/>
      <c r="R2" s="41" t="s">
        <v>90</v>
      </c>
      <c r="S2" s="31"/>
      <c r="T2" s="31">
        <v>1492641.82</v>
      </c>
      <c r="U2" s="31">
        <v>3997</v>
      </c>
      <c r="V2" s="31"/>
      <c r="W2" s="31"/>
      <c r="X2" s="31"/>
      <c r="Y2" s="31"/>
      <c r="AD2" s="31">
        <v>1492641.82</v>
      </c>
      <c r="AE2">
        <v>4946</v>
      </c>
      <c r="AO2" s="31">
        <v>364213.6</v>
      </c>
      <c r="AP2">
        <v>4912</v>
      </c>
      <c r="AZ2" s="31">
        <v>602941.05000000005</v>
      </c>
      <c r="BA2">
        <v>2829</v>
      </c>
      <c r="BJ2" s="31">
        <v>922651.89</v>
      </c>
      <c r="BK2">
        <v>1410</v>
      </c>
      <c r="BT2" s="31">
        <v>64604.47</v>
      </c>
      <c r="BU2">
        <v>9935</v>
      </c>
    </row>
    <row r="3" spans="1:73" x14ac:dyDescent="0.25">
      <c r="A3" s="1">
        <v>1</v>
      </c>
      <c r="B3" t="s">
        <v>33</v>
      </c>
      <c r="C3" s="31">
        <v>1267</v>
      </c>
      <c r="D3" s="31">
        <v>1368</v>
      </c>
      <c r="E3" s="31">
        <v>1321</v>
      </c>
      <c r="F3" s="31">
        <v>1319</v>
      </c>
      <c r="G3" s="31">
        <v>1405</v>
      </c>
      <c r="H3" s="31">
        <v>1423</v>
      </c>
      <c r="I3" s="40">
        <f>CORREL(C3:H3,K11:P11)</f>
        <v>-0.56476579095712609</v>
      </c>
      <c r="J3" s="57">
        <f>CORREL(C3:H3,K2:P2)</f>
        <v>-0.57932515035649135</v>
      </c>
      <c r="K3" s="32"/>
      <c r="L3" s="31"/>
      <c r="M3" s="31"/>
      <c r="N3" s="31"/>
      <c r="O3" s="31"/>
      <c r="P3" s="31"/>
      <c r="R3" s="43" t="s">
        <v>91</v>
      </c>
      <c r="S3" s="31"/>
      <c r="T3" s="31">
        <v>1399102.46</v>
      </c>
      <c r="U3" s="31">
        <v>3982</v>
      </c>
      <c r="V3" s="31"/>
      <c r="W3" s="31"/>
      <c r="X3" s="31"/>
      <c r="Y3" s="31"/>
      <c r="AD3" s="31">
        <v>1399102.46</v>
      </c>
      <c r="AE3">
        <v>5152</v>
      </c>
      <c r="AO3" s="31">
        <v>407492.66</v>
      </c>
      <c r="AP3">
        <v>5201</v>
      </c>
      <c r="AZ3" s="31">
        <v>1023166.44</v>
      </c>
      <c r="BA3">
        <v>2837</v>
      </c>
      <c r="BJ3" s="31">
        <v>1084436.02</v>
      </c>
      <c r="BK3">
        <v>1429</v>
      </c>
      <c r="BT3" s="31">
        <v>77387.16</v>
      </c>
      <c r="BU3">
        <v>10514</v>
      </c>
    </row>
    <row r="4" spans="1:73" x14ac:dyDescent="0.25">
      <c r="A4" s="1">
        <v>2</v>
      </c>
      <c r="B4" t="s">
        <v>34</v>
      </c>
      <c r="C4" s="31">
        <v>7191</v>
      </c>
      <c r="D4" s="31">
        <v>7569</v>
      </c>
      <c r="E4" s="31">
        <v>8012</v>
      </c>
      <c r="F4" s="31">
        <v>7699</v>
      </c>
      <c r="G4" s="31">
        <v>7769</v>
      </c>
      <c r="H4" s="31">
        <v>8704</v>
      </c>
      <c r="I4" s="40">
        <f>CORREL(C4:H4,K11:P11)</f>
        <v>-0.88478390342914093</v>
      </c>
      <c r="J4" s="57">
        <f>CORREL(C4:H4,K2:P2)</f>
        <v>-0.87094751663057801</v>
      </c>
      <c r="K4" s="32"/>
      <c r="L4" s="31"/>
      <c r="M4" s="31"/>
      <c r="N4" s="31"/>
      <c r="O4" s="31"/>
      <c r="P4" s="31"/>
      <c r="R4" s="44" t="s">
        <v>92</v>
      </c>
      <c r="S4" s="31"/>
      <c r="T4" s="31">
        <v>1084195.57</v>
      </c>
      <c r="U4" s="31">
        <v>3779</v>
      </c>
      <c r="V4" s="31"/>
      <c r="W4" s="31"/>
      <c r="X4" s="31"/>
      <c r="Y4" s="31"/>
      <c r="AD4" s="31">
        <v>1084195.57</v>
      </c>
      <c r="AE4">
        <v>4678</v>
      </c>
      <c r="AO4" s="31">
        <v>262009.98</v>
      </c>
      <c r="AP4">
        <v>5027</v>
      </c>
      <c r="AZ4" s="31">
        <v>472878.05</v>
      </c>
      <c r="BA4">
        <v>2447</v>
      </c>
      <c r="BJ4" s="31">
        <v>645375.86</v>
      </c>
      <c r="BK4">
        <v>1231</v>
      </c>
      <c r="BT4" s="31">
        <v>24457.03</v>
      </c>
      <c r="BU4">
        <v>10161</v>
      </c>
    </row>
    <row r="5" spans="1:73" x14ac:dyDescent="0.25">
      <c r="A5" s="1">
        <v>3</v>
      </c>
      <c r="B5" t="s">
        <v>35</v>
      </c>
      <c r="C5" s="31">
        <v>4946</v>
      </c>
      <c r="D5" s="31">
        <v>5152</v>
      </c>
      <c r="E5" s="31">
        <v>4678</v>
      </c>
      <c r="F5" s="31">
        <v>4648</v>
      </c>
      <c r="G5" s="31">
        <v>4607</v>
      </c>
      <c r="H5" s="31">
        <v>5067</v>
      </c>
      <c r="I5" s="49">
        <f>CORREL(C5:H5,K11:P11)</f>
        <v>0.33370458999388369</v>
      </c>
      <c r="J5" s="57">
        <f>CORREL(C5:H5,K2:P2)</f>
        <v>0.36732668878086022</v>
      </c>
      <c r="K5" s="32"/>
      <c r="L5" s="31"/>
      <c r="M5" s="31"/>
      <c r="N5" s="31"/>
      <c r="O5" s="31"/>
      <c r="P5" s="31"/>
      <c r="R5" s="45" t="s">
        <v>93</v>
      </c>
      <c r="S5" s="31"/>
      <c r="T5" s="31">
        <v>1093358.32</v>
      </c>
      <c r="U5" s="31">
        <v>3684</v>
      </c>
      <c r="V5" s="31"/>
      <c r="W5" s="31"/>
      <c r="X5" s="31"/>
      <c r="Y5" s="31"/>
      <c r="AD5" s="31">
        <v>1093358.32</v>
      </c>
      <c r="AE5">
        <v>4648</v>
      </c>
      <c r="AO5" s="31">
        <v>249800.47</v>
      </c>
      <c r="AP5">
        <v>4509</v>
      </c>
      <c r="AZ5" s="31">
        <v>406055.49</v>
      </c>
      <c r="BA5">
        <v>2355</v>
      </c>
      <c r="BJ5" s="31">
        <v>562892.55000000005</v>
      </c>
      <c r="BK5">
        <v>1221</v>
      </c>
      <c r="BT5" s="31">
        <v>50269.87</v>
      </c>
      <c r="BU5">
        <v>10444</v>
      </c>
    </row>
    <row r="6" spans="1:73" x14ac:dyDescent="0.25">
      <c r="A6" s="1">
        <v>4</v>
      </c>
      <c r="B6" t="s">
        <v>36</v>
      </c>
      <c r="C6" s="31">
        <v>2553</v>
      </c>
      <c r="D6" s="31">
        <v>2761</v>
      </c>
      <c r="E6" s="31">
        <v>2739</v>
      </c>
      <c r="F6" s="31">
        <v>2950</v>
      </c>
      <c r="G6" s="31">
        <v>2996</v>
      </c>
      <c r="H6" s="31">
        <v>2979</v>
      </c>
      <c r="I6" s="40">
        <f>CORREL(C6:H6,K11:P11)</f>
        <v>-0.77099730017219126</v>
      </c>
      <c r="J6" s="57">
        <f>CORREL(C6:H6,K2:P2)</f>
        <v>-0.79380945739448749</v>
      </c>
      <c r="K6" s="32"/>
      <c r="L6" s="31"/>
      <c r="M6" s="31"/>
      <c r="N6" s="31"/>
      <c r="O6" s="31"/>
      <c r="P6" s="31"/>
      <c r="Q6" s="32"/>
      <c r="R6" s="32"/>
      <c r="S6" s="31"/>
      <c r="T6" s="31">
        <v>1166114.27</v>
      </c>
      <c r="U6" s="31">
        <v>3663</v>
      </c>
      <c r="V6" s="31"/>
      <c r="W6" s="31"/>
      <c r="X6" s="31"/>
      <c r="Y6" s="31"/>
      <c r="AD6" s="31">
        <v>1166114.27</v>
      </c>
      <c r="AE6">
        <v>4607</v>
      </c>
      <c r="AO6" s="31">
        <v>131706.01999999999</v>
      </c>
      <c r="AP6">
        <v>4389</v>
      </c>
      <c r="AZ6" s="31">
        <v>419433.49</v>
      </c>
      <c r="BA6">
        <v>2502</v>
      </c>
      <c r="BJ6" s="31">
        <v>664920.93000000005</v>
      </c>
      <c r="BK6">
        <v>1266</v>
      </c>
      <c r="BT6" s="31">
        <v>45614.51</v>
      </c>
      <c r="BU6">
        <v>9533</v>
      </c>
    </row>
    <row r="7" spans="1:73" x14ac:dyDescent="0.25">
      <c r="A7" s="1">
        <v>5</v>
      </c>
      <c r="B7" t="s">
        <v>37</v>
      </c>
      <c r="C7" s="31">
        <v>5820</v>
      </c>
      <c r="D7" s="31">
        <v>6183</v>
      </c>
      <c r="E7" s="31">
        <v>5924</v>
      </c>
      <c r="F7" s="31">
        <v>5554</v>
      </c>
      <c r="G7" s="31">
        <v>5491</v>
      </c>
      <c r="H7" s="31">
        <v>5819</v>
      </c>
      <c r="I7" s="49">
        <f>CORREL(C7:H7,K11:P11)</f>
        <v>0.37778222442586229</v>
      </c>
      <c r="J7" s="42">
        <f>CORREL(C7:H7,K2:P2)</f>
        <v>0.4610804821422273</v>
      </c>
      <c r="K7" s="32"/>
      <c r="L7" s="31"/>
      <c r="M7" s="31"/>
      <c r="N7" s="31"/>
      <c r="O7" s="31"/>
      <c r="P7" s="31"/>
      <c r="Q7" s="32"/>
      <c r="R7" s="32"/>
      <c r="S7" s="31"/>
      <c r="T7" s="31">
        <v>942043.79</v>
      </c>
      <c r="U7" s="31">
        <v>3914</v>
      </c>
      <c r="V7" s="31"/>
      <c r="W7" s="31"/>
      <c r="X7" s="31"/>
      <c r="Y7" s="31"/>
      <c r="AD7" s="31">
        <v>942043.79</v>
      </c>
      <c r="AE7">
        <v>5067</v>
      </c>
      <c r="AO7" s="31">
        <v>116800.64999999998</v>
      </c>
      <c r="AP7">
        <v>4804</v>
      </c>
      <c r="AZ7" s="31">
        <v>376791.73000000004</v>
      </c>
      <c r="BA7">
        <v>2634</v>
      </c>
      <c r="BJ7" s="31">
        <v>593430.64000000048</v>
      </c>
      <c r="BK7">
        <v>1359</v>
      </c>
      <c r="BT7" s="31">
        <v>37902.68</v>
      </c>
      <c r="BU7">
        <v>10128</v>
      </c>
    </row>
    <row r="8" spans="1:73" x14ac:dyDescent="0.25">
      <c r="A8" s="1">
        <v>6</v>
      </c>
      <c r="B8" t="s">
        <v>38</v>
      </c>
      <c r="C8" s="31">
        <v>2103</v>
      </c>
      <c r="D8" s="31">
        <v>2225</v>
      </c>
      <c r="E8" s="31">
        <v>2089</v>
      </c>
      <c r="F8" s="31">
        <v>2113</v>
      </c>
      <c r="G8" s="31">
        <v>2285</v>
      </c>
      <c r="H8" s="31">
        <v>2553</v>
      </c>
      <c r="I8" s="40">
        <f>CORREL(C8:H8,K11:P11)</f>
        <v>-0.51155888385847226</v>
      </c>
      <c r="J8" s="42">
        <f>CORREL(C8:H8,K2:P2)</f>
        <v>-0.53817355830467206</v>
      </c>
      <c r="K8" s="32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73" x14ac:dyDescent="0.25">
      <c r="A9" s="1">
        <v>7</v>
      </c>
      <c r="B9" t="s">
        <v>41</v>
      </c>
      <c r="C9" s="31">
        <v>196</v>
      </c>
      <c r="D9" s="31">
        <v>217</v>
      </c>
      <c r="E9" s="31">
        <v>273</v>
      </c>
      <c r="F9" s="31">
        <v>310</v>
      </c>
      <c r="G9" s="31">
        <v>393</v>
      </c>
      <c r="H9" s="31">
        <v>412</v>
      </c>
      <c r="I9" s="40">
        <f>CORREL(C9:H9,K11:P11)</f>
        <v>-0.82737859172421635</v>
      </c>
      <c r="J9" s="42">
        <f>CORREL(C9:H9,K2:P2)</f>
        <v>-0.87476254106330875</v>
      </c>
      <c r="K9" s="32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73" x14ac:dyDescent="0.25">
      <c r="A10" s="1">
        <v>8</v>
      </c>
      <c r="B10" t="s">
        <v>42</v>
      </c>
      <c r="C10" s="31">
        <v>3997</v>
      </c>
      <c r="D10" s="31">
        <v>3982</v>
      </c>
      <c r="E10" s="31">
        <v>3779</v>
      </c>
      <c r="F10" s="31">
        <v>3684</v>
      </c>
      <c r="G10" s="31">
        <v>3663</v>
      </c>
      <c r="H10" s="31">
        <v>3914</v>
      </c>
      <c r="I10" s="49">
        <f>CORREL(C10:H10,K11:P11)</f>
        <v>0.54868208298109145</v>
      </c>
      <c r="J10" s="42">
        <f>CORREL(C10:H10,K2:P2)</f>
        <v>0.57488355187227835</v>
      </c>
      <c r="K10" s="32"/>
      <c r="L10" s="32"/>
      <c r="M10" s="32"/>
      <c r="N10" s="32"/>
      <c r="O10" s="32"/>
      <c r="P10" s="32"/>
      <c r="Q10" s="31"/>
      <c r="R10" s="31"/>
      <c r="S10" s="31"/>
      <c r="T10" s="31"/>
      <c r="U10" s="31"/>
      <c r="V10" s="31"/>
      <c r="W10" s="31"/>
      <c r="X10" s="31"/>
      <c r="Y10" s="31"/>
    </row>
    <row r="11" spans="1:73" x14ac:dyDescent="0.25">
      <c r="A11" s="31">
        <f>SUM(C5,D5,E5,F5,G5,H5,H7,G7,F7,E7,D7,C7,C10,D10,E10,F10,G10,H10)</f>
        <v>86908</v>
      </c>
      <c r="B11" s="1" t="s">
        <v>138</v>
      </c>
      <c r="C11" s="32">
        <f>SUM(C3:C10)</f>
        <v>28073</v>
      </c>
      <c r="D11" s="32">
        <f t="shared" ref="D11:H11" si="0">SUM(D3:D10)</f>
        <v>29457</v>
      </c>
      <c r="E11" s="32">
        <f t="shared" si="0"/>
        <v>28815</v>
      </c>
      <c r="F11" s="32">
        <f t="shared" si="0"/>
        <v>28277</v>
      </c>
      <c r="G11" s="32">
        <f t="shared" si="0"/>
        <v>28609</v>
      </c>
      <c r="H11" s="32">
        <f t="shared" si="0"/>
        <v>30871</v>
      </c>
      <c r="I11" s="1">
        <f>CORREL(K11:P11,C11:H11)</f>
        <v>-0.51390068562087643</v>
      </c>
      <c r="J11" s="42">
        <f>CORREL(C11:H11,K2:P2)</f>
        <v>-0.4885299134489165</v>
      </c>
      <c r="K11" s="32">
        <v>1492641.82</v>
      </c>
      <c r="L11" s="32">
        <f>F60</f>
        <v>1399102.46</v>
      </c>
      <c r="M11" s="32">
        <f>J60</f>
        <v>1084195.57</v>
      </c>
      <c r="N11" s="32">
        <f>N60</f>
        <v>1093358.32</v>
      </c>
      <c r="O11" s="32">
        <f>R60</f>
        <v>1166114.27</v>
      </c>
      <c r="P11" s="32">
        <f>V60</f>
        <v>942043.79</v>
      </c>
      <c r="Q11" s="31">
        <f>SUM(K11:P11)</f>
        <v>7177456.2300000014</v>
      </c>
      <c r="R11" s="31"/>
      <c r="S11" s="31"/>
      <c r="T11" s="31"/>
      <c r="U11" s="31"/>
      <c r="V11" s="31"/>
      <c r="W11" s="31"/>
      <c r="X11" s="31"/>
      <c r="Y11" s="31"/>
    </row>
    <row r="12" spans="1:73" x14ac:dyDescent="0.25">
      <c r="A12" t="s">
        <v>127</v>
      </c>
      <c r="C12" s="31"/>
      <c r="D12" s="31"/>
      <c r="E12" s="32"/>
      <c r="F12" s="32"/>
      <c r="G12" s="32"/>
      <c r="H12" s="32"/>
      <c r="I12" s="1"/>
      <c r="J12" s="42"/>
      <c r="K12" s="32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73" x14ac:dyDescent="0.25">
      <c r="A13" s="1">
        <v>9</v>
      </c>
      <c r="B13" t="s">
        <v>44</v>
      </c>
      <c r="C13" s="31">
        <v>4912</v>
      </c>
      <c r="D13" s="31">
        <v>5201</v>
      </c>
      <c r="E13" s="31">
        <v>5027</v>
      </c>
      <c r="F13" s="31">
        <v>4509</v>
      </c>
      <c r="G13" s="31">
        <v>4389</v>
      </c>
      <c r="H13" s="31">
        <v>4804</v>
      </c>
      <c r="I13" s="50">
        <f>CORREL(C13:H13,K19:P19)</f>
        <v>0.69411664775293713</v>
      </c>
      <c r="J13" s="42">
        <f>CORREL(C13:H13,K2:P2)</f>
        <v>0.48587270979295921</v>
      </c>
      <c r="K13" s="32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73" x14ac:dyDescent="0.25">
      <c r="A14" s="1">
        <v>10</v>
      </c>
      <c r="B14" t="s">
        <v>45</v>
      </c>
      <c r="C14" s="31">
        <v>5536</v>
      </c>
      <c r="D14" s="31">
        <v>5494</v>
      </c>
      <c r="E14" s="31">
        <v>5104</v>
      </c>
      <c r="F14" s="31">
        <v>5437</v>
      </c>
      <c r="G14" s="31">
        <v>5334</v>
      </c>
      <c r="H14" s="31">
        <v>5877</v>
      </c>
      <c r="I14" s="40">
        <f>CORREL(C14:H14,K19:P19)</f>
        <v>-0.20648629148065331</v>
      </c>
      <c r="J14" s="42">
        <f>CORREL(C14:H14,K2:P2)</f>
        <v>-0.14104250173262786</v>
      </c>
      <c r="K14" s="32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73" x14ac:dyDescent="0.25">
      <c r="A15" s="1">
        <v>11</v>
      </c>
      <c r="B15" t="s">
        <v>46</v>
      </c>
      <c r="C15" s="31">
        <v>6232</v>
      </c>
      <c r="D15" s="31">
        <v>6418</v>
      </c>
      <c r="E15" s="31">
        <v>5813</v>
      </c>
      <c r="F15" s="31">
        <v>5566</v>
      </c>
      <c r="G15" s="31">
        <v>5443</v>
      </c>
      <c r="H15" s="31">
        <v>5992</v>
      </c>
      <c r="I15" s="50">
        <f>CORREL(C15:H15,K19:P19)</f>
        <v>0.71774348818362577</v>
      </c>
      <c r="J15" s="42">
        <f>CORREL(C15:H15,K2:P2)</f>
        <v>0.65054213483096435</v>
      </c>
      <c r="K15" s="32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73" ht="15.75" thickBot="1" x14ac:dyDescent="0.3">
      <c r="A16" s="1">
        <v>12</v>
      </c>
      <c r="B16" t="s">
        <v>47</v>
      </c>
      <c r="C16" s="31">
        <v>6127</v>
      </c>
      <c r="D16" s="31">
        <v>6231</v>
      </c>
      <c r="E16" s="31">
        <v>5752</v>
      </c>
      <c r="F16" s="31">
        <v>5832</v>
      </c>
      <c r="G16" s="31">
        <v>5875</v>
      </c>
      <c r="H16" s="31">
        <v>6532</v>
      </c>
      <c r="I16" s="40">
        <f>CORREL(C16:H16,K19:P19)</f>
        <v>-5.7302851089387305E-2</v>
      </c>
      <c r="J16" s="42">
        <f>CORREL(C16:H16,K2:P2)</f>
        <v>-1.0096825840324286E-2</v>
      </c>
      <c r="K16" s="32"/>
      <c r="L16" s="31"/>
      <c r="M16" s="31"/>
      <c r="N16" s="31"/>
      <c r="O16" s="31"/>
      <c r="P16" s="31"/>
      <c r="Q16" s="31"/>
      <c r="R16" s="31"/>
      <c r="S16" s="31"/>
      <c r="T16" t="s">
        <v>117</v>
      </c>
      <c r="U16" s="31" t="s">
        <v>37</v>
      </c>
      <c r="V16" s="31"/>
      <c r="W16" s="31"/>
      <c r="X16" s="31"/>
      <c r="Y16" s="31"/>
    </row>
    <row r="17" spans="1:73" ht="15.75" thickBot="1" x14ac:dyDescent="0.3">
      <c r="A17" s="1">
        <v>13</v>
      </c>
      <c r="B17" s="62" t="s">
        <v>111</v>
      </c>
      <c r="C17">
        <v>7345</v>
      </c>
      <c r="D17">
        <v>7703</v>
      </c>
      <c r="E17">
        <v>7509</v>
      </c>
      <c r="F17">
        <v>7324</v>
      </c>
      <c r="G17">
        <v>6988</v>
      </c>
      <c r="H17">
        <v>7282</v>
      </c>
      <c r="I17" s="50">
        <f>CORREL(C17:H17,K19:P19)</f>
        <v>0.769826185561168</v>
      </c>
      <c r="J17" s="42"/>
      <c r="K17" s="32"/>
      <c r="L17" s="31"/>
      <c r="M17" s="31"/>
      <c r="N17" s="31"/>
      <c r="O17" s="31"/>
      <c r="P17" s="31"/>
      <c r="Q17" s="31"/>
      <c r="R17" s="31"/>
      <c r="S17" s="31">
        <f>SUM(C4,C5,C7,C9,C10)</f>
        <v>22150</v>
      </c>
      <c r="T17" s="31">
        <v>1492641.82</v>
      </c>
      <c r="U17" s="61">
        <v>5820</v>
      </c>
      <c r="V17" s="31"/>
      <c r="W17" s="31"/>
      <c r="X17" s="31"/>
      <c r="Y17" s="31"/>
      <c r="AD17" s="31" t="s">
        <v>118</v>
      </c>
      <c r="AE17" s="31" t="s">
        <v>111</v>
      </c>
      <c r="AO17" s="31" t="s">
        <v>118</v>
      </c>
      <c r="AP17" t="s">
        <v>119</v>
      </c>
      <c r="AZ17" t="s">
        <v>120</v>
      </c>
      <c r="BA17" t="s">
        <v>113</v>
      </c>
      <c r="BJ17" t="s">
        <v>122</v>
      </c>
      <c r="BK17" t="s">
        <v>114</v>
      </c>
      <c r="BT17" t="s">
        <v>125</v>
      </c>
      <c r="BU17" t="s">
        <v>32</v>
      </c>
    </row>
    <row r="18" spans="1:73" x14ac:dyDescent="0.25">
      <c r="A18" s="1">
        <v>14</v>
      </c>
      <c r="B18" s="60" t="s">
        <v>112</v>
      </c>
      <c r="C18">
        <v>3378</v>
      </c>
      <c r="D18">
        <v>3439</v>
      </c>
      <c r="E18">
        <v>3032</v>
      </c>
      <c r="F18">
        <v>3095</v>
      </c>
      <c r="G18">
        <v>3026</v>
      </c>
      <c r="H18">
        <v>2974</v>
      </c>
      <c r="I18" s="50">
        <f>CORREL(C18:H18,K19:P19)</f>
        <v>0.91938276930196305</v>
      </c>
      <c r="J18" s="42"/>
      <c r="K18" s="32"/>
      <c r="L18" s="31"/>
      <c r="M18" s="31"/>
      <c r="N18" s="31"/>
      <c r="O18" s="31"/>
      <c r="P18" s="31"/>
      <c r="Q18" s="31"/>
      <c r="R18" s="31"/>
      <c r="S18" s="31"/>
      <c r="T18" s="31">
        <v>1399102.46</v>
      </c>
      <c r="U18">
        <v>6183</v>
      </c>
      <c r="V18" s="31"/>
      <c r="W18" s="31"/>
      <c r="X18" s="31"/>
      <c r="Y18" s="31"/>
      <c r="AD18" s="31">
        <v>364213.6</v>
      </c>
      <c r="AE18">
        <v>7345</v>
      </c>
      <c r="AO18" s="31">
        <v>364213.6</v>
      </c>
      <c r="AP18">
        <v>33530</v>
      </c>
      <c r="AZ18" s="31">
        <v>602941.05000000005</v>
      </c>
      <c r="BA18">
        <v>4928</v>
      </c>
      <c r="BJ18" s="31">
        <v>922651.89</v>
      </c>
      <c r="BK18">
        <v>2371</v>
      </c>
      <c r="BT18" s="31">
        <v>1280475.3700000001</v>
      </c>
      <c r="BU18">
        <v>298</v>
      </c>
    </row>
    <row r="19" spans="1:73" x14ac:dyDescent="0.25">
      <c r="A19" s="31">
        <f>SUM(C13,D13,E13,F13,G13,H13,H15,G15,F15,E15,D15,C15,C17,D17,E17,F17,G17,H17,H18,G18,F18,E18,D18,C18)</f>
        <v>127401</v>
      </c>
      <c r="B19" s="1" t="s">
        <v>53</v>
      </c>
      <c r="C19" s="32">
        <f>SUM(C13:C18)</f>
        <v>33530</v>
      </c>
      <c r="D19" s="32">
        <f t="shared" ref="D19:H19" si="1">SUM(D13:D18)</f>
        <v>34486</v>
      </c>
      <c r="E19" s="32">
        <f t="shared" si="1"/>
        <v>32237</v>
      </c>
      <c r="F19" s="32">
        <f t="shared" si="1"/>
        <v>31763</v>
      </c>
      <c r="G19" s="32">
        <f t="shared" si="1"/>
        <v>31055</v>
      </c>
      <c r="H19" s="32">
        <f t="shared" si="1"/>
        <v>33461</v>
      </c>
      <c r="I19" s="56">
        <f>CORREL(C19:H19,K19:P19)</f>
        <v>0.6105434203568747</v>
      </c>
      <c r="J19" s="42">
        <f>CORREL(C19:H19,K2:P2)</f>
        <v>0.50810981859222115</v>
      </c>
      <c r="K19" s="32">
        <f>B50</f>
        <v>364213.6</v>
      </c>
      <c r="L19" s="32">
        <f>F50</f>
        <v>407492.66</v>
      </c>
      <c r="M19" s="32">
        <f>J50</f>
        <v>262009.98</v>
      </c>
      <c r="N19" s="32">
        <f>N50</f>
        <v>249800.47</v>
      </c>
      <c r="O19" s="32">
        <f>R50</f>
        <v>131706.01999999999</v>
      </c>
      <c r="P19" s="32">
        <f>V50</f>
        <v>116800.64999999998</v>
      </c>
      <c r="Q19" s="31">
        <f>SUM(K19:P19)</f>
        <v>1532023.38</v>
      </c>
      <c r="R19" s="31"/>
      <c r="S19" s="31"/>
      <c r="T19" s="31">
        <v>1084195.57</v>
      </c>
      <c r="U19">
        <v>5924</v>
      </c>
      <c r="V19" s="31"/>
      <c r="W19" s="31"/>
      <c r="X19" s="31"/>
      <c r="Y19" s="31"/>
      <c r="AD19" s="31">
        <v>407492.66</v>
      </c>
      <c r="AE19">
        <v>7703</v>
      </c>
      <c r="AO19" s="31">
        <v>407492.66</v>
      </c>
      <c r="AP19">
        <v>34486</v>
      </c>
      <c r="AZ19" s="31">
        <v>1023166.44</v>
      </c>
      <c r="BA19">
        <v>5096</v>
      </c>
      <c r="BJ19" s="31">
        <v>1084436.02</v>
      </c>
      <c r="BK19">
        <v>2403</v>
      </c>
      <c r="BT19" s="31">
        <v>1140280.3999999999</v>
      </c>
      <c r="BU19">
        <v>308</v>
      </c>
    </row>
    <row r="20" spans="1:73" x14ac:dyDescent="0.25">
      <c r="A20" t="s">
        <v>54</v>
      </c>
      <c r="C20" s="31"/>
      <c r="D20" s="31"/>
      <c r="E20" s="32"/>
      <c r="F20" s="32"/>
      <c r="G20" s="32"/>
      <c r="H20" s="32"/>
      <c r="I20" s="1"/>
      <c r="J20" s="42"/>
      <c r="K20" s="32"/>
      <c r="L20" s="31"/>
      <c r="M20" s="31"/>
      <c r="N20" s="31"/>
      <c r="O20" s="31"/>
      <c r="P20" s="31"/>
      <c r="Q20" s="31"/>
      <c r="R20" s="31"/>
      <c r="S20" s="31"/>
      <c r="T20" s="31">
        <v>1093358.32</v>
      </c>
      <c r="U20">
        <v>5554</v>
      </c>
      <c r="V20" s="31"/>
      <c r="W20" s="31"/>
      <c r="X20" s="31"/>
      <c r="Y20" s="31"/>
      <c r="AD20" s="31">
        <v>262009.98</v>
      </c>
      <c r="AE20">
        <v>7509</v>
      </c>
      <c r="AO20" s="31">
        <v>262009.98</v>
      </c>
      <c r="AP20">
        <v>32237</v>
      </c>
      <c r="AZ20" s="31">
        <v>472878.05</v>
      </c>
      <c r="BA20">
        <v>4566</v>
      </c>
      <c r="BJ20" s="31">
        <v>645375.86</v>
      </c>
      <c r="BK20">
        <v>2110</v>
      </c>
      <c r="BT20" s="31">
        <v>711875.86</v>
      </c>
      <c r="BU20">
        <v>255</v>
      </c>
    </row>
    <row r="21" spans="1:73" x14ac:dyDescent="0.25">
      <c r="A21" s="1">
        <v>13</v>
      </c>
      <c r="B21" t="s">
        <v>26</v>
      </c>
      <c r="C21" s="31">
        <v>7463</v>
      </c>
      <c r="D21" s="31">
        <v>7558</v>
      </c>
      <c r="E21" s="31">
        <v>6820</v>
      </c>
      <c r="F21" s="31">
        <v>7467</v>
      </c>
      <c r="G21" s="31">
        <v>7188</v>
      </c>
      <c r="H21" s="31">
        <v>7947</v>
      </c>
      <c r="I21" s="40">
        <f>CORREL(C21:H21,K27:P27)</f>
        <v>9.9580854576104355E-2</v>
      </c>
      <c r="J21" s="42">
        <f>CORREL(C21:H21,K2:P2)</f>
        <v>-7.5512636250696916E-2</v>
      </c>
      <c r="K21" s="32"/>
      <c r="L21" s="31"/>
      <c r="M21" s="31"/>
      <c r="N21" s="31"/>
      <c r="O21" s="31"/>
      <c r="P21" s="31"/>
      <c r="Q21" s="31"/>
      <c r="R21" s="31"/>
      <c r="S21" s="31"/>
      <c r="T21" s="31">
        <v>1166114.27</v>
      </c>
      <c r="U21">
        <v>5491</v>
      </c>
      <c r="V21" s="31"/>
      <c r="W21" s="31"/>
      <c r="X21" s="31"/>
      <c r="Y21" s="31"/>
      <c r="AD21" s="31">
        <v>249800.47</v>
      </c>
      <c r="AE21">
        <v>7324</v>
      </c>
      <c r="AO21" s="31">
        <v>249800.47</v>
      </c>
      <c r="AP21">
        <v>31763</v>
      </c>
      <c r="AZ21" s="31">
        <v>406055.49</v>
      </c>
      <c r="BA21">
        <v>4979</v>
      </c>
      <c r="BJ21" s="31">
        <v>562892.55000000005</v>
      </c>
      <c r="BK21">
        <v>2133</v>
      </c>
      <c r="BT21" s="31">
        <v>737856.71</v>
      </c>
      <c r="BU21">
        <v>249</v>
      </c>
    </row>
    <row r="22" spans="1:73" x14ac:dyDescent="0.25">
      <c r="A22" s="1">
        <v>14</v>
      </c>
      <c r="B22" t="s">
        <v>137</v>
      </c>
      <c r="C22">
        <v>4928</v>
      </c>
      <c r="D22">
        <v>5096</v>
      </c>
      <c r="E22">
        <v>4566</v>
      </c>
      <c r="F22">
        <v>4979</v>
      </c>
      <c r="G22">
        <v>4757</v>
      </c>
      <c r="H22">
        <v>4969</v>
      </c>
      <c r="I22" s="49">
        <f>CORREL(C22:H22,K27:P27)</f>
        <v>0.49555197137391643</v>
      </c>
      <c r="J22" s="42"/>
      <c r="K22" s="32"/>
      <c r="L22" s="31"/>
      <c r="M22" s="31"/>
      <c r="N22" s="31"/>
      <c r="O22" s="31"/>
      <c r="P22" s="31"/>
      <c r="Q22" s="31"/>
      <c r="R22" s="31"/>
      <c r="S22" s="31"/>
      <c r="T22" s="31">
        <v>942043.79</v>
      </c>
      <c r="U22">
        <v>5819</v>
      </c>
      <c r="V22" s="31"/>
      <c r="W22" s="31"/>
      <c r="X22" s="31"/>
      <c r="Y22" s="31"/>
      <c r="AD22" s="31">
        <v>131706.01999999999</v>
      </c>
      <c r="AE22">
        <v>6988</v>
      </c>
      <c r="AO22" s="31">
        <v>131706.01999999999</v>
      </c>
      <c r="AP22">
        <v>31055</v>
      </c>
      <c r="AZ22" s="31">
        <v>419433.49</v>
      </c>
      <c r="BA22">
        <v>4757</v>
      </c>
      <c r="BJ22" s="31">
        <v>664920.93000000005</v>
      </c>
      <c r="BK22">
        <v>2118</v>
      </c>
      <c r="BT22" s="31">
        <v>674941.5</v>
      </c>
      <c r="BU22">
        <v>271</v>
      </c>
    </row>
    <row r="23" spans="1:73" x14ac:dyDescent="0.25">
      <c r="A23" s="1">
        <v>14</v>
      </c>
      <c r="B23" t="s">
        <v>43</v>
      </c>
      <c r="C23" s="31">
        <v>2261</v>
      </c>
      <c r="D23" s="31">
        <v>2223</v>
      </c>
      <c r="E23" s="31">
        <v>2001</v>
      </c>
      <c r="F23" s="31">
        <v>2262</v>
      </c>
      <c r="G23" s="31">
        <v>2241</v>
      </c>
      <c r="H23" s="31">
        <v>2523</v>
      </c>
      <c r="I23" s="40">
        <f>CORREL(C23:H23,K27:P27)</f>
        <v>-0.20083629157980382</v>
      </c>
      <c r="J23" s="42">
        <f>CORREL(C23:H23,K2:P2)</f>
        <v>-0.30325235560401759</v>
      </c>
      <c r="K23" s="31"/>
      <c r="L23" s="31"/>
      <c r="M23" s="31"/>
      <c r="N23" s="31"/>
      <c r="O23" s="31"/>
      <c r="P23" s="31"/>
      <c r="Q23" s="31"/>
      <c r="R23" s="31"/>
      <c r="S23" s="31"/>
      <c r="V23" s="31"/>
      <c r="W23" s="31"/>
      <c r="X23" s="31"/>
      <c r="Y23" s="31"/>
      <c r="AD23" s="31">
        <v>116800.64999999998</v>
      </c>
      <c r="AE23">
        <v>7282</v>
      </c>
      <c r="AO23" s="31">
        <v>116800.64999999998</v>
      </c>
      <c r="AP23">
        <v>33461</v>
      </c>
      <c r="AZ23" s="31">
        <v>376791.73000000004</v>
      </c>
      <c r="BA23">
        <v>4969</v>
      </c>
      <c r="BJ23" s="31">
        <v>593430.64000000048</v>
      </c>
      <c r="BK23">
        <v>2391</v>
      </c>
      <c r="BT23" s="31">
        <v>606413.26000000047</v>
      </c>
      <c r="BU23">
        <v>309</v>
      </c>
    </row>
    <row r="24" spans="1:73" x14ac:dyDescent="0.25">
      <c r="A24" s="1">
        <v>15</v>
      </c>
      <c r="B24" t="s">
        <v>115</v>
      </c>
      <c r="C24">
        <v>2829</v>
      </c>
      <c r="D24">
        <v>2837</v>
      </c>
      <c r="E24">
        <v>2447</v>
      </c>
      <c r="F24">
        <v>2355</v>
      </c>
      <c r="G24">
        <v>2502</v>
      </c>
      <c r="H24">
        <v>2634</v>
      </c>
      <c r="I24" s="50">
        <f>CORREL(C24:H24,K27:P27)</f>
        <v>0.72211291754569829</v>
      </c>
      <c r="J24" s="42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73" x14ac:dyDescent="0.25">
      <c r="A25" s="1">
        <v>15</v>
      </c>
      <c r="B25" t="s">
        <v>40</v>
      </c>
      <c r="C25" s="31">
        <v>2063</v>
      </c>
      <c r="D25" s="31">
        <v>2001</v>
      </c>
      <c r="E25" s="31">
        <v>1983</v>
      </c>
      <c r="F25" s="31">
        <v>2045</v>
      </c>
      <c r="G25" s="31">
        <v>2128</v>
      </c>
      <c r="H25" s="31">
        <v>2253</v>
      </c>
      <c r="I25" s="40">
        <f>CORREL(C25:H25,K27:P27)</f>
        <v>-0.50894090860329555</v>
      </c>
      <c r="J25" s="42">
        <f>CORREL(C25:H25,K2:P2)</f>
        <v>-0.56640459868226789</v>
      </c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73" x14ac:dyDescent="0.25">
      <c r="A26" s="1">
        <v>16</v>
      </c>
      <c r="B26" t="s">
        <v>39</v>
      </c>
      <c r="C26" s="31">
        <v>3831</v>
      </c>
      <c r="D26" s="31">
        <v>4459</v>
      </c>
      <c r="E26" s="31">
        <v>4026</v>
      </c>
      <c r="F26" s="31">
        <v>3485</v>
      </c>
      <c r="G26" s="31">
        <v>3675</v>
      </c>
      <c r="H26" s="31">
        <v>3809</v>
      </c>
      <c r="I26" s="50">
        <f>CORREL(C26:H26,K27:P27)</f>
        <v>0.86645828943305503</v>
      </c>
      <c r="J26" s="42">
        <f>CORREL(C26:H26,K2:P2)</f>
        <v>0.50533042285046914</v>
      </c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73" x14ac:dyDescent="0.25">
      <c r="A27" s="63">
        <f>SUM(C22,D22,E22,F22,G22,H22,H24,G24,F24,E24,D24,C24,C26,D26,E26,F26,G26,H26)</f>
        <v>68184</v>
      </c>
      <c r="B27" s="1" t="s">
        <v>50</v>
      </c>
      <c r="C27" s="32">
        <f>SUM(C21:C26)</f>
        <v>23375</v>
      </c>
      <c r="D27" s="32">
        <f t="shared" ref="D27:H27" si="2">SUM(D21:D26)</f>
        <v>24174</v>
      </c>
      <c r="E27" s="32">
        <f t="shared" si="2"/>
        <v>21843</v>
      </c>
      <c r="F27" s="32">
        <f t="shared" si="2"/>
        <v>22593</v>
      </c>
      <c r="G27" s="32">
        <f t="shared" si="2"/>
        <v>22491</v>
      </c>
      <c r="H27" s="32">
        <f t="shared" si="2"/>
        <v>24135</v>
      </c>
      <c r="I27" s="32">
        <f>CORREL(C27:H27,K27:P27)</f>
        <v>0.50947706458230235</v>
      </c>
      <c r="J27" s="58" t="e">
        <f>CORREL(C27:I27,K2:P2)</f>
        <v>#N/A</v>
      </c>
      <c r="K27" s="32">
        <f>B58</f>
        <v>602941.05000000005</v>
      </c>
      <c r="L27" s="32">
        <f>F58</f>
        <v>1023166.44</v>
      </c>
      <c r="M27" s="32">
        <f>J58</f>
        <v>472878.05</v>
      </c>
      <c r="N27" s="32">
        <f>N58</f>
        <v>406055.49</v>
      </c>
      <c r="O27" s="32">
        <f>R58</f>
        <v>419433.49</v>
      </c>
      <c r="P27" s="32">
        <f>V58</f>
        <v>376791.73000000004</v>
      </c>
      <c r="Q27" s="31">
        <f>SUM(K27:P27)</f>
        <v>3301266.2500000005</v>
      </c>
      <c r="R27" s="31"/>
      <c r="S27" s="31"/>
      <c r="T27" s="31"/>
      <c r="U27" s="31"/>
      <c r="V27" s="31"/>
      <c r="W27" s="31"/>
      <c r="X27" s="31"/>
      <c r="Y27" s="31"/>
    </row>
    <row r="28" spans="1:73" x14ac:dyDescent="0.25">
      <c r="A28" t="s">
        <v>54</v>
      </c>
      <c r="C28" s="31"/>
      <c r="D28" s="32"/>
      <c r="E28" s="31"/>
      <c r="F28" s="31"/>
      <c r="G28" s="31"/>
      <c r="H28" s="31"/>
      <c r="J28" s="57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73" x14ac:dyDescent="0.25">
      <c r="A29" s="1">
        <v>17</v>
      </c>
      <c r="B29" t="s">
        <v>28</v>
      </c>
      <c r="C29" s="31">
        <v>4072</v>
      </c>
      <c r="D29" s="31">
        <v>3922</v>
      </c>
      <c r="E29" s="31">
        <v>3195</v>
      </c>
      <c r="F29" s="31">
        <v>3118</v>
      </c>
      <c r="G29" s="31">
        <v>3134</v>
      </c>
      <c r="H29" s="31">
        <v>3504</v>
      </c>
      <c r="I29" s="51">
        <f>CORREL(C29:H29,K33:P33)</f>
        <v>0.8515422030439681</v>
      </c>
      <c r="J29" s="57">
        <f>CORREL(C29:H29,K2:P2)</f>
        <v>0.78165371360040148</v>
      </c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73" x14ac:dyDescent="0.25">
      <c r="A30" s="1">
        <v>18</v>
      </c>
      <c r="B30" t="s">
        <v>114</v>
      </c>
      <c r="C30">
        <v>2371</v>
      </c>
      <c r="D30">
        <v>2403</v>
      </c>
      <c r="E30">
        <v>2110</v>
      </c>
      <c r="F30">
        <v>2133</v>
      </c>
      <c r="G30">
        <v>2118</v>
      </c>
      <c r="H30">
        <v>2391</v>
      </c>
      <c r="I30" s="52">
        <f>CORREL(C30:H30,K33:P33)</f>
        <v>0.63443702569302851</v>
      </c>
      <c r="J30" s="57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73" x14ac:dyDescent="0.25">
      <c r="A31" s="1">
        <v>18</v>
      </c>
      <c r="B31" t="s">
        <v>29</v>
      </c>
      <c r="C31" s="31">
        <v>3981</v>
      </c>
      <c r="D31" s="31">
        <v>3985</v>
      </c>
      <c r="E31" s="31">
        <v>3778</v>
      </c>
      <c r="F31" s="31">
        <v>4011</v>
      </c>
      <c r="G31" s="31">
        <v>4557</v>
      </c>
      <c r="H31" s="31">
        <v>5581</v>
      </c>
      <c r="I31">
        <f>CORREL(C31:H31,K33:P33)</f>
        <v>-0.38868627028658248</v>
      </c>
      <c r="J31" s="57">
        <f>CORREL(C31:H31,K2:P2)</f>
        <v>-0.6187826781393968</v>
      </c>
      <c r="K31" s="31"/>
      <c r="L31" s="31"/>
      <c r="M31" s="31"/>
      <c r="N31" s="31"/>
      <c r="O31" s="31"/>
      <c r="P31" s="31"/>
      <c r="Q31" s="31"/>
      <c r="R31" s="31"/>
      <c r="S31" s="31"/>
      <c r="T31" s="31" t="s">
        <v>118</v>
      </c>
      <c r="U31" s="31" t="s">
        <v>112</v>
      </c>
      <c r="V31" s="31"/>
      <c r="W31" s="31"/>
      <c r="X31" s="31"/>
      <c r="Y31" s="31"/>
    </row>
    <row r="32" spans="1:73" x14ac:dyDescent="0.25">
      <c r="A32" s="1">
        <v>19</v>
      </c>
      <c r="B32" t="s">
        <v>30</v>
      </c>
      <c r="C32" s="31">
        <v>1410</v>
      </c>
      <c r="D32" s="31">
        <v>1429</v>
      </c>
      <c r="E32" s="31">
        <v>1231</v>
      </c>
      <c r="F32" s="31">
        <v>1221</v>
      </c>
      <c r="G32" s="31">
        <v>1266</v>
      </c>
      <c r="H32" s="31">
        <v>1359</v>
      </c>
      <c r="I32" s="51">
        <f>CORREL(C32:H32,K33:P33)</f>
        <v>0.814607017503996</v>
      </c>
      <c r="J32" s="57">
        <f>CORREL(C32:H32,K2:P2)</f>
        <v>0.63494359327543504</v>
      </c>
      <c r="K32" s="31"/>
      <c r="L32" s="31"/>
      <c r="M32" s="31"/>
      <c r="N32" s="31"/>
      <c r="O32" s="31"/>
      <c r="P32" s="31"/>
      <c r="Q32" s="31"/>
      <c r="R32" s="31"/>
      <c r="S32" s="31"/>
      <c r="T32" s="31">
        <v>364213.6</v>
      </c>
      <c r="U32" s="31">
        <v>3378</v>
      </c>
      <c r="V32" s="31"/>
      <c r="W32" s="31"/>
      <c r="X32" s="31"/>
      <c r="Y32" s="31"/>
      <c r="AD32" s="31" t="s">
        <v>118</v>
      </c>
      <c r="AE32" t="s">
        <v>46</v>
      </c>
      <c r="AO32" t="s">
        <v>120</v>
      </c>
      <c r="AP32" t="s">
        <v>39</v>
      </c>
      <c r="AZ32" t="s">
        <v>120</v>
      </c>
      <c r="BA32" t="s">
        <v>121</v>
      </c>
      <c r="BJ32" t="s">
        <v>122</v>
      </c>
      <c r="BK32" t="s">
        <v>28</v>
      </c>
      <c r="BT32" t="s">
        <v>125</v>
      </c>
      <c r="BU32" t="s">
        <v>27</v>
      </c>
    </row>
    <row r="33" spans="1:73" x14ac:dyDescent="0.25">
      <c r="A33" s="31">
        <f>SUM(C29,D29,E29,F29,G29,H29,H30,G30,F30,E30,D30,C30,C32,D32,E32,F32,G32,H32)</f>
        <v>42387</v>
      </c>
      <c r="B33" s="1" t="s">
        <v>49</v>
      </c>
      <c r="C33" s="32">
        <f>SUM(C29:C32)</f>
        <v>11834</v>
      </c>
      <c r="D33" s="32">
        <f t="shared" ref="D33:H33" si="3">SUM(D29:D32)</f>
        <v>11739</v>
      </c>
      <c r="E33" s="32">
        <f t="shared" si="3"/>
        <v>10314</v>
      </c>
      <c r="F33" s="32">
        <f t="shared" si="3"/>
        <v>10483</v>
      </c>
      <c r="G33" s="32">
        <f t="shared" si="3"/>
        <v>11075</v>
      </c>
      <c r="H33" s="32">
        <f t="shared" si="3"/>
        <v>12835</v>
      </c>
      <c r="I33" s="32">
        <f>CORREL(C33:H33,K33:P33)</f>
        <v>0.2782496514449686</v>
      </c>
      <c r="J33" s="57">
        <f>CORREL(C33:H33,K2:P2)</f>
        <v>3.2929115514261038E-2</v>
      </c>
      <c r="K33" s="32">
        <f>B53</f>
        <v>922651.89</v>
      </c>
      <c r="L33" s="32">
        <f>F53</f>
        <v>1084436.02</v>
      </c>
      <c r="M33" s="32">
        <f>J53</f>
        <v>645375.86</v>
      </c>
      <c r="N33" s="32">
        <f>N53</f>
        <v>562892.55000000005</v>
      </c>
      <c r="O33" s="32">
        <f>R53</f>
        <v>664920.93000000005</v>
      </c>
      <c r="P33" s="32">
        <f>V53</f>
        <v>593430.64000000048</v>
      </c>
      <c r="Q33" s="31">
        <f>SUM(K33:P33)</f>
        <v>4473707.8900000006</v>
      </c>
      <c r="R33" s="31"/>
      <c r="S33" s="31"/>
      <c r="T33" s="31">
        <v>407492.66</v>
      </c>
      <c r="U33" s="31">
        <v>3439</v>
      </c>
      <c r="V33" s="31"/>
      <c r="W33" s="31"/>
      <c r="X33" s="31"/>
      <c r="Y33" s="31"/>
      <c r="AD33" s="31">
        <v>364213.6</v>
      </c>
      <c r="AE33">
        <v>6232</v>
      </c>
      <c r="AO33" s="31">
        <v>602941.05000000005</v>
      </c>
      <c r="AP33">
        <v>3831</v>
      </c>
      <c r="AZ33" s="31">
        <v>602941.05000000005</v>
      </c>
      <c r="BA33">
        <v>23375</v>
      </c>
      <c r="BJ33" s="31">
        <v>922651.89</v>
      </c>
      <c r="BK33">
        <v>4072</v>
      </c>
      <c r="BT33" s="31">
        <v>1280475.3700000001</v>
      </c>
      <c r="BU33">
        <v>3403</v>
      </c>
    </row>
    <row r="34" spans="1:73" x14ac:dyDescent="0.25">
      <c r="A34" t="s">
        <v>54</v>
      </c>
      <c r="C34" s="31"/>
      <c r="D34" s="31"/>
      <c r="E34" s="31"/>
      <c r="F34" s="31"/>
      <c r="G34" s="31"/>
      <c r="H34" s="31"/>
      <c r="J34" s="57"/>
      <c r="K34" s="31"/>
      <c r="L34" s="31"/>
      <c r="M34" s="31"/>
      <c r="N34" s="31"/>
      <c r="O34" s="31"/>
      <c r="P34" s="31"/>
      <c r="Q34" s="31"/>
      <c r="R34" s="31"/>
      <c r="S34" s="31"/>
      <c r="T34" s="31">
        <v>262009.98</v>
      </c>
      <c r="U34" s="31">
        <v>3032</v>
      </c>
      <c r="V34" s="31"/>
      <c r="W34" s="31"/>
      <c r="X34" s="31"/>
      <c r="Y34" s="31"/>
      <c r="AD34" s="31">
        <v>407492.66</v>
      </c>
      <c r="AE34">
        <v>6418</v>
      </c>
      <c r="AO34" s="31">
        <v>1023166.44</v>
      </c>
      <c r="AP34">
        <v>4459</v>
      </c>
      <c r="AZ34" s="31">
        <v>1023166.44</v>
      </c>
      <c r="BA34">
        <v>24174</v>
      </c>
      <c r="BJ34" s="31">
        <v>1084436.02</v>
      </c>
      <c r="BK34">
        <v>3922</v>
      </c>
      <c r="BT34" s="31">
        <v>1140280.3999999999</v>
      </c>
      <c r="BU34">
        <v>3478</v>
      </c>
    </row>
    <row r="35" spans="1:73" x14ac:dyDescent="0.25">
      <c r="A35" s="1">
        <v>20</v>
      </c>
      <c r="B35" t="s">
        <v>48</v>
      </c>
      <c r="C35" s="31">
        <v>9935</v>
      </c>
      <c r="D35" s="31">
        <v>10514</v>
      </c>
      <c r="E35" s="31">
        <v>10161</v>
      </c>
      <c r="F35" s="31">
        <v>10444</v>
      </c>
      <c r="G35" s="31">
        <v>9533</v>
      </c>
      <c r="H35" s="31">
        <v>10128</v>
      </c>
      <c r="I35" s="53">
        <f>CORREL(C35:H35,K36:P36)</f>
        <v>0.28434230067023925</v>
      </c>
      <c r="J35" s="57">
        <f>CORREL(C35:H35,K2:P2)</f>
        <v>0.10560412589254894</v>
      </c>
      <c r="K35" s="31"/>
      <c r="L35" s="31"/>
      <c r="M35" s="31"/>
      <c r="N35" s="31"/>
      <c r="O35" s="31"/>
      <c r="P35" s="31"/>
      <c r="Q35" s="31"/>
      <c r="R35" s="31"/>
      <c r="S35" s="31"/>
      <c r="T35" s="31">
        <v>249800.47</v>
      </c>
      <c r="U35" s="31">
        <v>3095</v>
      </c>
      <c r="V35" s="31"/>
      <c r="W35" s="31"/>
      <c r="X35" s="31"/>
      <c r="Y35" s="31"/>
      <c r="AD35" s="31">
        <v>262009.98</v>
      </c>
      <c r="AE35">
        <v>5813</v>
      </c>
      <c r="AO35" s="31">
        <v>472878.05</v>
      </c>
      <c r="AP35">
        <v>4026</v>
      </c>
      <c r="AZ35" s="31">
        <v>472878.05</v>
      </c>
      <c r="BA35">
        <v>21843</v>
      </c>
      <c r="BJ35" s="31">
        <v>645375.86</v>
      </c>
      <c r="BK35">
        <v>3195</v>
      </c>
      <c r="BT35" s="31">
        <v>711875.86</v>
      </c>
      <c r="BU35">
        <v>3209</v>
      </c>
    </row>
    <row r="36" spans="1:73" x14ac:dyDescent="0.25">
      <c r="A36" s="31">
        <f>SUM(C35:H35)</f>
        <v>60715</v>
      </c>
      <c r="B36" s="1" t="s">
        <v>128</v>
      </c>
      <c r="C36" s="32">
        <v>9935</v>
      </c>
      <c r="D36" s="32">
        <v>10514</v>
      </c>
      <c r="E36" s="32">
        <v>10161</v>
      </c>
      <c r="F36" s="32">
        <v>10444</v>
      </c>
      <c r="G36" s="32">
        <v>9533</v>
      </c>
      <c r="H36" s="32">
        <v>10128</v>
      </c>
      <c r="I36" s="1">
        <f>CORREL(K36:P36,C36:H36)</f>
        <v>0.28434230067023925</v>
      </c>
      <c r="J36" s="57">
        <f>CORREL(C36:H36,K2:P2)</f>
        <v>0.10560412589254894</v>
      </c>
      <c r="K36" s="32">
        <f>B62</f>
        <v>64604.47</v>
      </c>
      <c r="L36" s="32">
        <f>F62</f>
        <v>77387.16</v>
      </c>
      <c r="M36" s="32">
        <f>J62</f>
        <v>24457.03</v>
      </c>
      <c r="N36" s="32">
        <f>N62</f>
        <v>50269.87</v>
      </c>
      <c r="O36" s="32">
        <f>R62</f>
        <v>45614.51</v>
      </c>
      <c r="P36" s="32">
        <f>V62</f>
        <v>37902.68</v>
      </c>
      <c r="Q36" s="31">
        <f>SUM(K36:P36)</f>
        <v>300235.71999999997</v>
      </c>
      <c r="R36" s="31"/>
      <c r="S36" s="31"/>
      <c r="T36" s="31">
        <v>131706.01999999999</v>
      </c>
      <c r="U36" s="31">
        <v>3026</v>
      </c>
      <c r="V36" s="31"/>
      <c r="W36" s="31"/>
      <c r="X36" s="31"/>
      <c r="Y36" s="31"/>
      <c r="AD36" s="31">
        <v>249800.47</v>
      </c>
      <c r="AE36">
        <v>5566</v>
      </c>
      <c r="AO36" s="31">
        <v>406055.49</v>
      </c>
      <c r="AP36">
        <v>3485</v>
      </c>
      <c r="AZ36" s="31">
        <v>406055.49</v>
      </c>
      <c r="BA36">
        <v>22593</v>
      </c>
      <c r="BJ36" s="31">
        <v>562892.55000000005</v>
      </c>
      <c r="BK36">
        <v>3118</v>
      </c>
      <c r="BT36" s="31">
        <v>737856.71</v>
      </c>
      <c r="BU36">
        <v>3201</v>
      </c>
    </row>
    <row r="37" spans="1:73" x14ac:dyDescent="0.25">
      <c r="A37" t="s">
        <v>54</v>
      </c>
      <c r="C37" s="31"/>
      <c r="D37" s="31"/>
      <c r="E37" s="31"/>
      <c r="F37" s="31"/>
      <c r="G37" s="31"/>
      <c r="H37" s="31"/>
      <c r="J37" s="57"/>
      <c r="K37" s="31"/>
      <c r="L37" s="31"/>
      <c r="M37" s="31"/>
      <c r="N37" s="31"/>
      <c r="O37" s="31"/>
      <c r="P37" s="31"/>
      <c r="Q37" s="31"/>
      <c r="R37" s="31"/>
      <c r="S37" s="31"/>
      <c r="T37" s="31">
        <v>116800.64999999998</v>
      </c>
      <c r="U37" s="31">
        <v>2974</v>
      </c>
      <c r="V37" s="31"/>
      <c r="W37" s="31"/>
      <c r="X37" s="31"/>
      <c r="Y37" s="31"/>
      <c r="AD37" s="31">
        <v>131706.01999999999</v>
      </c>
      <c r="AE37">
        <v>5443</v>
      </c>
      <c r="AO37" s="31">
        <v>419433.49</v>
      </c>
      <c r="AP37">
        <v>3675</v>
      </c>
      <c r="AZ37" s="31">
        <v>419433.49</v>
      </c>
      <c r="BA37">
        <v>22491</v>
      </c>
      <c r="BJ37" s="31">
        <v>664920.93000000005</v>
      </c>
      <c r="BK37">
        <v>3134</v>
      </c>
      <c r="BT37" s="31">
        <v>674941.5</v>
      </c>
      <c r="BU37">
        <v>3244</v>
      </c>
    </row>
    <row r="38" spans="1:73" x14ac:dyDescent="0.25">
      <c r="A38" s="1">
        <v>21</v>
      </c>
      <c r="B38" t="s">
        <v>27</v>
      </c>
      <c r="C38" s="31">
        <v>3403</v>
      </c>
      <c r="D38" s="31">
        <v>3478</v>
      </c>
      <c r="E38" s="31">
        <v>3209</v>
      </c>
      <c r="F38" s="31">
        <v>3201</v>
      </c>
      <c r="G38" s="31">
        <v>3244</v>
      </c>
      <c r="H38" s="31">
        <v>3396</v>
      </c>
      <c r="I38" s="49">
        <f>CORREL(C38:H38,K41:P41)</f>
        <v>0.63527953397230963</v>
      </c>
      <c r="J38" s="57">
        <f>CORREL(C38:H38,K2:P2)</f>
        <v>0.53407271826129621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AD38" s="31">
        <v>116800.64999999998</v>
      </c>
      <c r="AE38">
        <v>5992</v>
      </c>
      <c r="AO38" s="31">
        <v>376791.73000000004</v>
      </c>
      <c r="AP38">
        <v>3809</v>
      </c>
      <c r="AZ38" s="31">
        <v>376791.73000000004</v>
      </c>
      <c r="BA38">
        <v>24135</v>
      </c>
      <c r="BJ38" s="31">
        <v>593430.64000000048</v>
      </c>
      <c r="BK38">
        <v>3504</v>
      </c>
      <c r="BT38" s="31">
        <v>606413.26000000047</v>
      </c>
      <c r="BU38">
        <v>3396</v>
      </c>
    </row>
    <row r="39" spans="1:73" x14ac:dyDescent="0.25">
      <c r="A39" s="1">
        <v>22</v>
      </c>
      <c r="B39" t="s">
        <v>31</v>
      </c>
      <c r="C39" s="31">
        <v>4370</v>
      </c>
      <c r="D39" s="31">
        <v>4386</v>
      </c>
      <c r="E39" s="31">
        <v>4102</v>
      </c>
      <c r="F39" s="31">
        <v>4220</v>
      </c>
      <c r="G39" s="31">
        <v>4643</v>
      </c>
      <c r="H39" s="31">
        <v>4673</v>
      </c>
      <c r="I39" s="40">
        <f>CORREL(C39:H39,K41:P41)</f>
        <v>-0.20435618093519761</v>
      </c>
      <c r="J39" s="57">
        <f>CORREL(C39:H39,K2:P2)</f>
        <v>-0.22791477831875914</v>
      </c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73" x14ac:dyDescent="0.25">
      <c r="A40" s="1">
        <v>23</v>
      </c>
      <c r="B40" t="s">
        <v>32</v>
      </c>
      <c r="C40" s="31">
        <v>298</v>
      </c>
      <c r="D40" s="31">
        <v>308</v>
      </c>
      <c r="E40" s="31">
        <v>255</v>
      </c>
      <c r="F40" s="31">
        <v>249</v>
      </c>
      <c r="G40" s="31">
        <v>271</v>
      </c>
      <c r="H40" s="31">
        <v>309</v>
      </c>
      <c r="I40" s="49">
        <f>CORREL(C40:H40,K41:P41)</f>
        <v>0.45945914831755952</v>
      </c>
      <c r="J40" s="57">
        <f>CORREL(C40:H40,K2:P2)</f>
        <v>0.34721469511519154</v>
      </c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73" x14ac:dyDescent="0.25">
      <c r="A41" s="31">
        <f>SUM(C38,D38,E38,F38,G38,H38,H40,G40,F40,E40,D40,C40,C39,D39,E39,F39,G39,H39)</f>
        <v>48015</v>
      </c>
      <c r="B41" s="1" t="s">
        <v>51</v>
      </c>
      <c r="C41" s="32">
        <f>SUM(C38:C40)</f>
        <v>8071</v>
      </c>
      <c r="D41" s="32">
        <f t="shared" ref="D41:H41" si="4">SUM(D38:D40)</f>
        <v>8172</v>
      </c>
      <c r="E41" s="32">
        <f t="shared" si="4"/>
        <v>7566</v>
      </c>
      <c r="F41" s="32">
        <f t="shared" si="4"/>
        <v>7670</v>
      </c>
      <c r="G41" s="32">
        <f t="shared" si="4"/>
        <v>8158</v>
      </c>
      <c r="H41" s="32">
        <f t="shared" si="4"/>
        <v>8378</v>
      </c>
      <c r="I41" s="32">
        <v>0</v>
      </c>
      <c r="J41" s="57">
        <f>CORREL(C41:H41,K2:P2)</f>
        <v>6.607958484040051E-2</v>
      </c>
      <c r="K41" s="32">
        <f>B54</f>
        <v>1280475.3700000001</v>
      </c>
      <c r="L41" s="32">
        <f>F54</f>
        <v>1140280.3999999999</v>
      </c>
      <c r="M41" s="32">
        <f>J54</f>
        <v>711875.86</v>
      </c>
      <c r="N41" s="32">
        <f>N54</f>
        <v>737856.71</v>
      </c>
      <c r="O41" s="32">
        <f>R54</f>
        <v>674941.5</v>
      </c>
      <c r="P41" s="32">
        <f>V54</f>
        <v>606413.26000000047</v>
      </c>
      <c r="Q41" s="31">
        <f>SUM(K41:P41)</f>
        <v>5151843.1000000006</v>
      </c>
      <c r="R41" s="31"/>
      <c r="S41" s="31"/>
      <c r="T41" s="31"/>
      <c r="U41" s="31"/>
      <c r="V41" s="31"/>
      <c r="W41" s="31"/>
      <c r="X41" s="31"/>
      <c r="Y41" s="31"/>
    </row>
    <row r="42" spans="1:73" x14ac:dyDescent="0.25">
      <c r="A42" s="36" t="s">
        <v>86</v>
      </c>
      <c r="B42" s="36"/>
      <c r="C42" s="37">
        <f t="shared" ref="C42:H42" si="5">SUM(C11,C19,C27,C33,C36,C41)</f>
        <v>114818</v>
      </c>
      <c r="D42" s="37">
        <f t="shared" si="5"/>
        <v>118542</v>
      </c>
      <c r="E42" s="37">
        <f t="shared" si="5"/>
        <v>110936</v>
      </c>
      <c r="F42" s="37">
        <f t="shared" si="5"/>
        <v>111230</v>
      </c>
      <c r="G42" s="37">
        <f t="shared" si="5"/>
        <v>110921</v>
      </c>
      <c r="H42" s="37">
        <f t="shared" si="5"/>
        <v>119808</v>
      </c>
      <c r="I42" s="38">
        <f>CORREL(C42:H42,K42:P42)</f>
        <v>0.32041880746724405</v>
      </c>
      <c r="J42" s="59"/>
      <c r="K42" s="37">
        <f t="shared" ref="K42:P42" si="6">SUM(K11,K19,K27,K33,K36,K41)</f>
        <v>4727528.2</v>
      </c>
      <c r="L42" s="37">
        <f t="shared" si="6"/>
        <v>5131865.1399999997</v>
      </c>
      <c r="M42" s="37">
        <f t="shared" si="6"/>
        <v>3200792.3499999996</v>
      </c>
      <c r="N42" s="37">
        <f t="shared" si="6"/>
        <v>3100233.41</v>
      </c>
      <c r="O42" s="37">
        <f t="shared" si="6"/>
        <v>3102730.7199999997</v>
      </c>
      <c r="P42" s="37">
        <f t="shared" si="6"/>
        <v>2673382.7500000009</v>
      </c>
      <c r="Q42" s="31"/>
      <c r="R42" s="31"/>
      <c r="S42" s="31"/>
      <c r="T42" s="31"/>
      <c r="U42" s="31"/>
      <c r="V42" s="31"/>
      <c r="W42" s="31"/>
      <c r="X42" s="31"/>
      <c r="Y42" s="31"/>
    </row>
    <row r="43" spans="1:73" x14ac:dyDescent="0.25">
      <c r="A43" s="46" t="s">
        <v>116</v>
      </c>
      <c r="B43" s="46"/>
      <c r="C43" s="47"/>
      <c r="D43" s="47"/>
      <c r="E43" s="47"/>
      <c r="F43" s="47"/>
      <c r="G43" s="47"/>
      <c r="H43" s="47"/>
      <c r="I43" s="48"/>
      <c r="J43" s="48"/>
      <c r="K43" s="47"/>
      <c r="L43" s="47"/>
      <c r="M43" s="47"/>
      <c r="N43" s="47"/>
      <c r="O43" s="47"/>
      <c r="P43" s="47"/>
      <c r="Q43" s="31"/>
      <c r="R43" s="31"/>
      <c r="S43" s="31"/>
      <c r="T43" s="31"/>
      <c r="U43" s="31"/>
      <c r="V43" s="31"/>
      <c r="W43" s="31"/>
      <c r="X43" s="31"/>
      <c r="Y43" s="31"/>
    </row>
    <row r="44" spans="1:73" x14ac:dyDescent="0.25">
      <c r="A44" t="s">
        <v>89</v>
      </c>
      <c r="B44" s="1"/>
      <c r="C44" s="37">
        <f>SUM(C10,C13,C26,C29,C38,C32,C17,C15,C18,C24,)</f>
        <v>41409</v>
      </c>
      <c r="D44" s="37">
        <f t="shared" ref="D44:H44" si="7">SUM(D10,D13,D26,D29,D38,D32,D17,D15,D18,D24,)</f>
        <v>42868</v>
      </c>
      <c r="E44" s="37">
        <f t="shared" si="7"/>
        <v>39268</v>
      </c>
      <c r="F44" s="37">
        <f t="shared" si="7"/>
        <v>37558</v>
      </c>
      <c r="G44" s="37">
        <f t="shared" si="7"/>
        <v>37330</v>
      </c>
      <c r="H44" s="37">
        <f t="shared" si="7"/>
        <v>39668</v>
      </c>
      <c r="I44" s="54">
        <f>CORREL(C44:H44,K44:P44)</f>
        <v>0.71306714265877091</v>
      </c>
      <c r="J44" t="s">
        <v>88</v>
      </c>
      <c r="K44" s="32">
        <f>B65</f>
        <v>2551264.19</v>
      </c>
      <c r="L44" s="32">
        <f>F65</f>
        <v>2451143.33</v>
      </c>
      <c r="M44" s="32">
        <f>J65</f>
        <v>1767922.45</v>
      </c>
      <c r="N44" s="32">
        <f>N65</f>
        <v>1747161.94</v>
      </c>
      <c r="O44" s="32">
        <f>R65</f>
        <v>1820431.05</v>
      </c>
      <c r="P44" s="32">
        <f>V65</f>
        <v>1401178.5699999996</v>
      </c>
      <c r="Q44" s="31">
        <f>SUM(K44:P44)</f>
        <v>11739101.530000001</v>
      </c>
      <c r="R44" s="31"/>
      <c r="S44" s="31"/>
      <c r="T44" s="31"/>
      <c r="U44" s="31"/>
      <c r="V44" s="31"/>
      <c r="W44" s="31"/>
      <c r="X44" s="31"/>
      <c r="Y44" s="31"/>
    </row>
    <row r="45" spans="1:73" x14ac:dyDescent="0.25">
      <c r="A45" s="31">
        <f>SUM(C44:H44)</f>
        <v>238101</v>
      </c>
      <c r="C45" s="31"/>
    </row>
    <row r="46" spans="1:73" x14ac:dyDescent="0.25">
      <c r="C46">
        <f>CORREL(C44:H44,K44:P44)</f>
        <v>0.71306714265877091</v>
      </c>
    </row>
    <row r="47" spans="1:73" ht="16.5" x14ac:dyDescent="0.3">
      <c r="B47" s="15">
        <v>2007</v>
      </c>
      <c r="C47" s="16"/>
      <c r="D47" s="15"/>
      <c r="E47" s="15"/>
      <c r="F47" s="15">
        <v>2008</v>
      </c>
      <c r="G47" s="16"/>
      <c r="H47" s="15"/>
      <c r="I47" s="15"/>
      <c r="J47" s="15">
        <v>2009</v>
      </c>
      <c r="K47" s="16"/>
      <c r="L47" s="15"/>
      <c r="M47" s="15"/>
      <c r="N47" s="15">
        <v>2010</v>
      </c>
      <c r="O47" s="16"/>
      <c r="P47" s="15"/>
      <c r="Q47" s="15"/>
      <c r="R47" s="15">
        <v>2011</v>
      </c>
      <c r="S47" s="16"/>
      <c r="T47" s="15"/>
      <c r="U47" s="15"/>
      <c r="V47" s="15">
        <v>2012</v>
      </c>
      <c r="W47" s="16"/>
      <c r="X47" s="15"/>
      <c r="Y47" s="15"/>
      <c r="Z47" s="15">
        <v>2013</v>
      </c>
      <c r="AA47" s="16"/>
      <c r="AB47" s="15"/>
      <c r="AC47" s="15"/>
    </row>
    <row r="48" spans="1:73" ht="60" x14ac:dyDescent="0.35">
      <c r="A48" s="3" t="s">
        <v>56</v>
      </c>
      <c r="B48" s="17" t="s">
        <v>74</v>
      </c>
      <c r="C48" s="17" t="s">
        <v>75</v>
      </c>
      <c r="D48" s="17" t="s">
        <v>76</v>
      </c>
      <c r="E48" s="17" t="s">
        <v>75</v>
      </c>
      <c r="F48" s="17" t="s">
        <v>74</v>
      </c>
      <c r="G48" s="17" t="s">
        <v>75</v>
      </c>
      <c r="H48" s="17" t="s">
        <v>76</v>
      </c>
      <c r="I48" s="17" t="s">
        <v>75</v>
      </c>
      <c r="J48" s="17" t="s">
        <v>74</v>
      </c>
      <c r="K48" s="17" t="s">
        <v>75</v>
      </c>
      <c r="L48" s="17" t="s">
        <v>76</v>
      </c>
      <c r="M48" s="17" t="s">
        <v>75</v>
      </c>
      <c r="N48" s="17" t="s">
        <v>74</v>
      </c>
      <c r="O48" s="17" t="s">
        <v>75</v>
      </c>
      <c r="P48" s="17" t="s">
        <v>76</v>
      </c>
      <c r="Q48" s="17" t="s">
        <v>75</v>
      </c>
      <c r="R48" s="17" t="s">
        <v>74</v>
      </c>
      <c r="S48" s="17" t="s">
        <v>75</v>
      </c>
      <c r="T48" s="17" t="s">
        <v>76</v>
      </c>
      <c r="U48" s="17" t="s">
        <v>75</v>
      </c>
      <c r="V48" s="17" t="s">
        <v>74</v>
      </c>
      <c r="W48" s="17" t="s">
        <v>75</v>
      </c>
      <c r="X48" s="17" t="s">
        <v>76</v>
      </c>
      <c r="Y48" s="17" t="s">
        <v>75</v>
      </c>
      <c r="Z48" s="17" t="s">
        <v>74</v>
      </c>
      <c r="AA48" s="17" t="s">
        <v>75</v>
      </c>
      <c r="AB48" s="17" t="s">
        <v>76</v>
      </c>
      <c r="AC48" s="17" t="s">
        <v>75</v>
      </c>
      <c r="AI48" s="80"/>
      <c r="AJ48" s="80"/>
      <c r="AK48" s="80"/>
      <c r="AL48" s="80"/>
      <c r="AM48" s="80"/>
      <c r="AN48" s="80"/>
      <c r="AO48" s="80"/>
    </row>
    <row r="49" spans="1:45" x14ac:dyDescent="0.25">
      <c r="A49" s="4" t="s">
        <v>57</v>
      </c>
      <c r="B49" s="5">
        <v>30513.58</v>
      </c>
      <c r="C49" s="6">
        <v>0.50763518093449744</v>
      </c>
      <c r="D49" s="5">
        <v>24</v>
      </c>
      <c r="E49" s="6">
        <v>0.7187780772686434</v>
      </c>
      <c r="F49" s="5">
        <v>42974.86</v>
      </c>
      <c r="G49" s="6">
        <v>0.68117452725109351</v>
      </c>
      <c r="H49" s="5">
        <v>28</v>
      </c>
      <c r="I49" s="6">
        <v>0.76356694845923101</v>
      </c>
      <c r="J49" s="5">
        <v>18394.169999999998</v>
      </c>
      <c r="K49" s="6">
        <v>0.48114537677908459</v>
      </c>
      <c r="L49" s="5">
        <v>19</v>
      </c>
      <c r="M49" s="7">
        <v>0.6022187004754358</v>
      </c>
      <c r="N49" s="8">
        <v>12464.73</v>
      </c>
      <c r="O49" s="6">
        <v>0.34043850204535453</v>
      </c>
      <c r="P49" s="5">
        <v>16</v>
      </c>
      <c r="Q49" s="6">
        <v>0.52648897663705163</v>
      </c>
      <c r="R49" s="5">
        <v>7701.02</v>
      </c>
      <c r="S49" s="6">
        <v>0.20840440075884117</v>
      </c>
      <c r="T49" s="5">
        <v>15</v>
      </c>
      <c r="U49" s="6">
        <v>0.50590219224283306</v>
      </c>
      <c r="V49" s="5">
        <v>8056.4</v>
      </c>
      <c r="W49" s="6">
        <v>0.25122552585056829</v>
      </c>
      <c r="X49" s="5">
        <v>17</v>
      </c>
      <c r="Y49" s="6">
        <v>0.57027843005702783</v>
      </c>
      <c r="Z49" s="5">
        <v>12054.36</v>
      </c>
      <c r="AA49" s="6">
        <v>0.35640543021474907</v>
      </c>
      <c r="AB49" s="5">
        <v>17</v>
      </c>
      <c r="AC49" s="6">
        <v>0.56031641397495058</v>
      </c>
      <c r="AG49" t="s">
        <v>126</v>
      </c>
      <c r="AH49" t="s">
        <v>88</v>
      </c>
    </row>
    <row r="50" spans="1:45" ht="30" x14ac:dyDescent="0.25">
      <c r="A50" s="4" t="s">
        <v>58</v>
      </c>
      <c r="B50" s="33">
        <v>364213.6</v>
      </c>
      <c r="C50" s="34">
        <v>6.0591918986498685</v>
      </c>
      <c r="D50" s="33">
        <v>350</v>
      </c>
      <c r="E50" s="34">
        <v>10.482180293501047</v>
      </c>
      <c r="F50" s="33">
        <v>407492.66</v>
      </c>
      <c r="G50" s="34">
        <v>6.4589767141484709</v>
      </c>
      <c r="H50" s="33">
        <v>395</v>
      </c>
      <c r="I50" s="34">
        <v>10.771748022907008</v>
      </c>
      <c r="J50" s="33">
        <v>262009.98</v>
      </c>
      <c r="K50" s="34">
        <v>6.8535242713849236</v>
      </c>
      <c r="L50" s="33">
        <v>320</v>
      </c>
      <c r="M50" s="34">
        <v>10.142630744849445</v>
      </c>
      <c r="N50" s="33">
        <v>249800.47</v>
      </c>
      <c r="O50" s="34">
        <v>6.8225864352477377</v>
      </c>
      <c r="P50" s="33">
        <v>294</v>
      </c>
      <c r="Q50" s="34">
        <v>9.674234945705825</v>
      </c>
      <c r="R50" s="33">
        <v>131706.01999999999</v>
      </c>
      <c r="S50" s="34">
        <v>3.5642180093587537</v>
      </c>
      <c r="T50" s="33">
        <v>209</v>
      </c>
      <c r="U50" s="34">
        <v>7.0489038785834737</v>
      </c>
      <c r="V50" s="33">
        <v>116800.64999999998</v>
      </c>
      <c r="W50" s="34">
        <v>3.6422353304128614</v>
      </c>
      <c r="X50" s="33">
        <v>239</v>
      </c>
      <c r="Y50" s="34">
        <v>8.0174438108017441</v>
      </c>
      <c r="Z50" s="33">
        <v>163005.71</v>
      </c>
      <c r="AA50" s="34">
        <v>4.8195109653279493</v>
      </c>
      <c r="AB50" s="33">
        <v>211</v>
      </c>
      <c r="AC50" s="34">
        <v>6.9545154911008575</v>
      </c>
      <c r="AD50" s="79">
        <v>59060</v>
      </c>
      <c r="AE50" s="31">
        <v>50805</v>
      </c>
      <c r="AF50" s="82">
        <v>42868</v>
      </c>
      <c r="AG50" s="81">
        <v>2551264.19</v>
      </c>
      <c r="AH50">
        <v>41409</v>
      </c>
      <c r="AI50" s="81">
        <v>41409</v>
      </c>
      <c r="AJ50" t="s">
        <v>193</v>
      </c>
    </row>
    <row r="51" spans="1:45" ht="30" x14ac:dyDescent="0.25">
      <c r="A51" s="4" t="s">
        <v>59</v>
      </c>
      <c r="B51" s="5">
        <v>170531.86</v>
      </c>
      <c r="C51" s="6">
        <v>2.8370309746085636</v>
      </c>
      <c r="D51" s="5">
        <v>157</v>
      </c>
      <c r="E51" s="6">
        <v>4.7020065887990414</v>
      </c>
      <c r="F51" s="5">
        <v>270858.96999999997</v>
      </c>
      <c r="G51" s="6">
        <v>4.2932596136780452</v>
      </c>
      <c r="H51" s="5">
        <v>222</v>
      </c>
      <c r="I51" s="6">
        <v>6.0539950913553309</v>
      </c>
      <c r="J51" s="5">
        <v>107511.22</v>
      </c>
      <c r="K51" s="6">
        <v>2.8122240065672472</v>
      </c>
      <c r="L51" s="5">
        <v>232</v>
      </c>
      <c r="M51" s="6">
        <v>7.3534072900158485</v>
      </c>
      <c r="N51" s="5">
        <v>123333.54</v>
      </c>
      <c r="O51" s="6">
        <v>3.3685034180083173</v>
      </c>
      <c r="P51" s="5">
        <v>252</v>
      </c>
      <c r="Q51" s="6">
        <v>8.2922013820335643</v>
      </c>
      <c r="R51" s="5">
        <v>92687.62</v>
      </c>
      <c r="S51" s="6">
        <v>2.5083051211220311</v>
      </c>
      <c r="T51" s="5">
        <v>233</v>
      </c>
      <c r="U51" s="6">
        <v>7.8583473861720075</v>
      </c>
      <c r="V51" s="5">
        <v>54293.26</v>
      </c>
      <c r="W51" s="6">
        <v>1.6930456275311094</v>
      </c>
      <c r="X51" s="5">
        <v>136</v>
      </c>
      <c r="Y51" s="6">
        <v>4.5622274404562226</v>
      </c>
      <c r="Z51" s="5">
        <v>61527.81</v>
      </c>
      <c r="AA51" s="6">
        <v>1.8191629910854945</v>
      </c>
      <c r="AB51" s="5">
        <v>130</v>
      </c>
      <c r="AC51" s="6">
        <v>4.2847725774555041</v>
      </c>
      <c r="AD51" s="79">
        <v>57466</v>
      </c>
      <c r="AE51" s="31">
        <v>48205</v>
      </c>
      <c r="AF51" s="82">
        <v>41409</v>
      </c>
      <c r="AG51" s="81">
        <v>2451143.33</v>
      </c>
      <c r="AH51">
        <v>42868</v>
      </c>
      <c r="AI51" s="81">
        <v>42868</v>
      </c>
    </row>
    <row r="52" spans="1:45" x14ac:dyDescent="0.25">
      <c r="A52" s="4" t="s">
        <v>60</v>
      </c>
      <c r="B52" s="5">
        <v>94620.52</v>
      </c>
      <c r="C52" s="6">
        <v>1.5741418997808918</v>
      </c>
      <c r="D52" s="5">
        <v>73</v>
      </c>
      <c r="E52" s="6">
        <v>2.18628331835879</v>
      </c>
      <c r="F52" s="5">
        <v>96057.12</v>
      </c>
      <c r="G52" s="6">
        <v>1.5225567530668291</v>
      </c>
      <c r="H52" s="5">
        <v>84</v>
      </c>
      <c r="I52" s="6">
        <v>2.2907008453776929</v>
      </c>
      <c r="J52" s="5">
        <v>72979.81</v>
      </c>
      <c r="K52" s="6">
        <v>1.9089688841473145</v>
      </c>
      <c r="L52" s="5">
        <v>80</v>
      </c>
      <c r="M52" s="6">
        <v>2.5356576862123612</v>
      </c>
      <c r="N52" s="5">
        <v>86054.55</v>
      </c>
      <c r="O52" s="6">
        <v>2.3503342708736623</v>
      </c>
      <c r="P52" s="5">
        <v>87</v>
      </c>
      <c r="Q52" s="6">
        <v>2.8627838104639687</v>
      </c>
      <c r="R52" s="5">
        <v>76843.48</v>
      </c>
      <c r="S52" s="6">
        <v>2.0795322439915749</v>
      </c>
      <c r="T52" s="5">
        <v>63</v>
      </c>
      <c r="U52" s="6">
        <v>2.1247892074198989</v>
      </c>
      <c r="V52" s="5">
        <v>48939.9</v>
      </c>
      <c r="W52" s="6">
        <v>1.5261099390018158</v>
      </c>
      <c r="X52" s="5">
        <v>63</v>
      </c>
      <c r="Y52" s="6">
        <v>2.1133847702113386</v>
      </c>
      <c r="Z52" s="5">
        <v>55252.03</v>
      </c>
      <c r="AA52" s="6">
        <v>1.6336100400509213</v>
      </c>
      <c r="AB52" s="5">
        <v>61</v>
      </c>
      <c r="AC52" s="6">
        <v>2.0105471324983517</v>
      </c>
      <c r="AD52" s="79">
        <v>57117</v>
      </c>
      <c r="AE52" s="31">
        <v>47802</v>
      </c>
      <c r="AF52" s="82">
        <v>39268</v>
      </c>
      <c r="AG52" s="81">
        <v>1767922.45</v>
      </c>
      <c r="AH52">
        <v>39268</v>
      </c>
      <c r="AI52" s="81">
        <v>39268</v>
      </c>
    </row>
    <row r="53" spans="1:45" x14ac:dyDescent="0.25">
      <c r="A53" s="4" t="s">
        <v>61</v>
      </c>
      <c r="B53" s="33">
        <v>922651.89</v>
      </c>
      <c r="C53" s="34">
        <v>15.349577437970439</v>
      </c>
      <c r="D53" s="33">
        <v>502</v>
      </c>
      <c r="E53" s="34">
        <v>15.034441449535791</v>
      </c>
      <c r="F53" s="33">
        <v>1084436.02</v>
      </c>
      <c r="G53" s="34">
        <v>17.188891208896489</v>
      </c>
      <c r="H53" s="33">
        <v>591</v>
      </c>
      <c r="I53" s="34">
        <v>16.116716662121625</v>
      </c>
      <c r="J53" s="33">
        <v>645375.86</v>
      </c>
      <c r="K53" s="34">
        <v>16.881414672356826</v>
      </c>
      <c r="L53" s="33">
        <v>464</v>
      </c>
      <c r="M53" s="34">
        <v>14.706814580031697</v>
      </c>
      <c r="N53" s="33">
        <v>562892.55000000005</v>
      </c>
      <c r="O53" s="34">
        <v>15.37380244373443</v>
      </c>
      <c r="P53" s="33">
        <v>453</v>
      </c>
      <c r="Q53" s="34">
        <v>14.906219151036526</v>
      </c>
      <c r="R53" s="33">
        <v>664920.93000000005</v>
      </c>
      <c r="S53" s="34">
        <v>17.99403818827394</v>
      </c>
      <c r="T53" s="33">
        <v>494</v>
      </c>
      <c r="U53" s="34">
        <v>16.661045531197303</v>
      </c>
      <c r="V53" s="33">
        <v>593430.64000000048</v>
      </c>
      <c r="W53" s="34">
        <v>18.505154236363566</v>
      </c>
      <c r="X53" s="33">
        <v>482</v>
      </c>
      <c r="Y53" s="34">
        <v>16.169070781616906</v>
      </c>
      <c r="Z53" s="33">
        <v>503143.63</v>
      </c>
      <c r="AA53" s="34">
        <v>14.876204287076256</v>
      </c>
      <c r="AB53" s="33">
        <v>506</v>
      </c>
      <c r="AC53" s="34">
        <v>16.677653263019117</v>
      </c>
      <c r="AD53" s="79">
        <v>56727</v>
      </c>
      <c r="AE53" s="31">
        <v>49395</v>
      </c>
      <c r="AF53" s="82">
        <v>37330</v>
      </c>
      <c r="AG53" s="81">
        <v>1747161.94</v>
      </c>
      <c r="AH53">
        <v>37558</v>
      </c>
      <c r="AI53" s="81">
        <v>37558</v>
      </c>
    </row>
    <row r="54" spans="1:45" ht="30" x14ac:dyDescent="0.25">
      <c r="A54" s="4" t="s">
        <v>62</v>
      </c>
      <c r="B54" s="33">
        <v>1280475.3700000001</v>
      </c>
      <c r="C54" s="34">
        <v>21.302460941394539</v>
      </c>
      <c r="D54" s="33">
        <v>732</v>
      </c>
      <c r="E54" s="34">
        <v>21.922731356693621</v>
      </c>
      <c r="F54" s="33">
        <v>1140280.3999999999</v>
      </c>
      <c r="G54" s="34">
        <v>18.074054514748568</v>
      </c>
      <c r="H54" s="33">
        <v>800</v>
      </c>
      <c r="I54" s="34">
        <v>21.816198527406598</v>
      </c>
      <c r="J54" s="33">
        <v>711875.86</v>
      </c>
      <c r="K54" s="34">
        <v>18.620887970462103</v>
      </c>
      <c r="L54" s="33">
        <v>675</v>
      </c>
      <c r="M54" s="34">
        <v>21.394611727416798</v>
      </c>
      <c r="N54" s="33">
        <v>737856.71</v>
      </c>
      <c r="O54" s="34">
        <v>20.152448795642872</v>
      </c>
      <c r="P54" s="33">
        <v>646</v>
      </c>
      <c r="Q54" s="34">
        <v>21.25699243172096</v>
      </c>
      <c r="R54" s="33">
        <v>674941.5</v>
      </c>
      <c r="S54" s="34">
        <v>18.265214069665241</v>
      </c>
      <c r="T54" s="33">
        <v>625</v>
      </c>
      <c r="U54" s="34">
        <v>21.079258010118043</v>
      </c>
      <c r="V54" s="33">
        <v>606413.26000000047</v>
      </c>
      <c r="W54" s="34">
        <v>18.90999579542445</v>
      </c>
      <c r="X54" s="33">
        <v>681</v>
      </c>
      <c r="Y54" s="34">
        <v>22.844682992284469</v>
      </c>
      <c r="Z54" s="33">
        <v>669326.31000000006</v>
      </c>
      <c r="AA54" s="34">
        <v>19.78964718737457</v>
      </c>
      <c r="AB54" s="33">
        <v>711</v>
      </c>
      <c r="AC54" s="34">
        <v>23.434410019775871</v>
      </c>
      <c r="AD54" s="79">
        <v>57473</v>
      </c>
      <c r="AE54" s="31">
        <v>49762</v>
      </c>
      <c r="AF54" s="82">
        <v>37558</v>
      </c>
      <c r="AG54" s="81">
        <v>1820431.05</v>
      </c>
      <c r="AH54">
        <v>37330</v>
      </c>
      <c r="AI54" s="81">
        <v>37330</v>
      </c>
    </row>
    <row r="55" spans="1:45" x14ac:dyDescent="0.25">
      <c r="A55" s="4" t="s">
        <v>63</v>
      </c>
      <c r="B55" s="5">
        <v>46214.02</v>
      </c>
      <c r="C55" s="6">
        <v>0.76883349657465549</v>
      </c>
      <c r="D55" s="5">
        <v>45</v>
      </c>
      <c r="E55" s="6">
        <v>1.3477088948787064</v>
      </c>
      <c r="F55" s="5">
        <v>86661.33</v>
      </c>
      <c r="G55" s="6">
        <v>1.3736284537913794</v>
      </c>
      <c r="H55" s="5">
        <v>56</v>
      </c>
      <c r="I55" s="6">
        <v>1.527133896918462</v>
      </c>
      <c r="J55" s="5">
        <v>12700.83</v>
      </c>
      <c r="K55" s="6">
        <v>0.33222187441766066</v>
      </c>
      <c r="L55" s="5">
        <v>26</v>
      </c>
      <c r="M55" s="6">
        <v>0.82408874801901744</v>
      </c>
      <c r="N55" s="5">
        <v>19890.25</v>
      </c>
      <c r="O55" s="6">
        <v>0.54324537437293974</v>
      </c>
      <c r="P55" s="5">
        <v>25</v>
      </c>
      <c r="Q55" s="6">
        <v>0.82263902599539318</v>
      </c>
      <c r="R55" s="5">
        <v>13383.67</v>
      </c>
      <c r="S55" s="6">
        <v>0.36218783048272568</v>
      </c>
      <c r="T55" s="5">
        <v>19</v>
      </c>
      <c r="U55" s="6">
        <v>0.64080944350758851</v>
      </c>
      <c r="V55" s="5">
        <v>8439.1299999999992</v>
      </c>
      <c r="W55" s="6">
        <v>0.26316032867922479</v>
      </c>
      <c r="X55" s="5">
        <v>17</v>
      </c>
      <c r="Y55" s="6">
        <v>0.57027843005702783</v>
      </c>
      <c r="Z55" s="5">
        <v>10426.18</v>
      </c>
      <c r="AA55" s="6">
        <v>0.30826581986902768</v>
      </c>
      <c r="AB55" s="5">
        <v>18</v>
      </c>
      <c r="AC55" s="6">
        <v>0.59327620303230055</v>
      </c>
      <c r="AD55" s="79">
        <v>56909</v>
      </c>
      <c r="AE55" s="31">
        <v>46540</v>
      </c>
      <c r="AF55" s="82">
        <v>38990</v>
      </c>
      <c r="AG55" s="81">
        <v>1401178.5699999996</v>
      </c>
      <c r="AH55">
        <v>39668</v>
      </c>
      <c r="AI55" s="81">
        <v>39668</v>
      </c>
    </row>
    <row r="56" spans="1:45" ht="30" x14ac:dyDescent="0.25">
      <c r="A56" s="4" t="s">
        <v>64</v>
      </c>
      <c r="B56" s="5">
        <v>301980.86</v>
      </c>
      <c r="C56" s="6">
        <v>5.0238650628623427</v>
      </c>
      <c r="D56" s="5">
        <v>196</v>
      </c>
      <c r="E56" s="6">
        <v>5.8700209643605872</v>
      </c>
      <c r="F56" s="5">
        <v>322153.28000000003</v>
      </c>
      <c r="G56" s="6">
        <v>5.1063018752449496</v>
      </c>
      <c r="H56" s="5">
        <v>213</v>
      </c>
      <c r="I56" s="6">
        <v>5.8085628579220066</v>
      </c>
      <c r="J56" s="5">
        <v>201269.7</v>
      </c>
      <c r="K56" s="6">
        <v>5.2647108100399933</v>
      </c>
      <c r="L56" s="5">
        <v>162</v>
      </c>
      <c r="M56" s="6">
        <v>5.1347068145800323</v>
      </c>
      <c r="N56" s="5">
        <v>159443.41</v>
      </c>
      <c r="O56" s="6">
        <v>4.3547413912217356</v>
      </c>
      <c r="P56" s="5">
        <v>157</v>
      </c>
      <c r="Q56" s="6">
        <v>5.1661730832510697</v>
      </c>
      <c r="R56" s="5">
        <v>159490.01999999999</v>
      </c>
      <c r="S56" s="6">
        <v>4.316106443706885</v>
      </c>
      <c r="T56" s="5">
        <v>154</v>
      </c>
      <c r="U56" s="6">
        <v>5.1939291736930864</v>
      </c>
      <c r="V56" s="5">
        <v>199007.73999999996</v>
      </c>
      <c r="W56" s="6">
        <v>6.2057276363925791</v>
      </c>
      <c r="X56" s="5">
        <v>190</v>
      </c>
      <c r="Y56" s="6">
        <v>6.3737001006373699</v>
      </c>
      <c r="Z56" s="5">
        <v>212047.37</v>
      </c>
      <c r="AA56" s="6">
        <v>6.2695020001689086</v>
      </c>
      <c r="AB56" s="5">
        <v>200</v>
      </c>
      <c r="AC56" s="6">
        <v>6.5919578114700066</v>
      </c>
      <c r="AD56" s="79">
        <v>56200</v>
      </c>
      <c r="AE56" s="31">
        <v>47640</v>
      </c>
      <c r="AF56" s="82">
        <v>36668</v>
      </c>
      <c r="AG56" s="81">
        <v>1458369</v>
      </c>
      <c r="AI56" s="81">
        <v>36650</v>
      </c>
    </row>
    <row r="57" spans="1:45" x14ac:dyDescent="0.25">
      <c r="A57" s="4" t="s">
        <v>65</v>
      </c>
      <c r="B57" s="5">
        <v>263331.27</v>
      </c>
      <c r="C57" s="6">
        <v>4.3808762161687023</v>
      </c>
      <c r="D57" s="5">
        <v>150</v>
      </c>
      <c r="E57" s="6">
        <v>4.4923629829290208</v>
      </c>
      <c r="F57" s="5">
        <v>156065.41</v>
      </c>
      <c r="G57" s="6">
        <v>2.4737202605662492</v>
      </c>
      <c r="H57" s="5">
        <v>133</v>
      </c>
      <c r="I57" s="6">
        <v>3.6269430051813467</v>
      </c>
      <c r="J57" s="5">
        <v>111829.52</v>
      </c>
      <c r="K57" s="6">
        <v>2.925179909472631</v>
      </c>
      <c r="L57" s="5">
        <v>91</v>
      </c>
      <c r="M57" s="6">
        <v>2.8843106180665612</v>
      </c>
      <c r="N57" s="5">
        <v>94636.45</v>
      </c>
      <c r="O57" s="6">
        <v>2.5847243604065304</v>
      </c>
      <c r="P57" s="5">
        <v>107</v>
      </c>
      <c r="Q57" s="6">
        <v>3.5208950312602827</v>
      </c>
      <c r="R57" s="5">
        <v>113416.38</v>
      </c>
      <c r="S57" s="6">
        <v>3.0692652025494054</v>
      </c>
      <c r="T57" s="5">
        <v>116</v>
      </c>
      <c r="U57" s="6">
        <v>3.9123102866779091</v>
      </c>
      <c r="V57" s="5">
        <v>154812.82000000004</v>
      </c>
      <c r="W57" s="6">
        <v>4.8275820605865389</v>
      </c>
      <c r="X57" s="5">
        <v>128</v>
      </c>
      <c r="Y57" s="6">
        <v>4.2938611204293862</v>
      </c>
      <c r="Z57" s="5">
        <v>94245.440000000002</v>
      </c>
      <c r="AA57" s="6">
        <v>2.7865093284901334</v>
      </c>
      <c r="AB57" s="5">
        <v>132</v>
      </c>
      <c r="AC57" s="6">
        <v>4.3506921555702043</v>
      </c>
    </row>
    <row r="58" spans="1:45" ht="30" x14ac:dyDescent="0.25">
      <c r="A58" s="4" t="s">
        <v>66</v>
      </c>
      <c r="B58" s="33">
        <v>602941.05000000005</v>
      </c>
      <c r="C58" s="34">
        <v>10.030749882825479</v>
      </c>
      <c r="D58" s="33">
        <v>203</v>
      </c>
      <c r="E58" s="34">
        <v>6.0796645702306078</v>
      </c>
      <c r="F58" s="33">
        <v>1023166.44</v>
      </c>
      <c r="G58" s="34">
        <v>16.217735579968945</v>
      </c>
      <c r="H58" s="33">
        <v>274</v>
      </c>
      <c r="I58" s="34">
        <v>7.4720479956367605</v>
      </c>
      <c r="J58" s="33">
        <v>472878.05</v>
      </c>
      <c r="K58" s="34">
        <v>12.369304379475063</v>
      </c>
      <c r="L58" s="33">
        <v>242</v>
      </c>
      <c r="M58" s="34">
        <v>7.6703645007923926</v>
      </c>
      <c r="N58" s="33">
        <v>406055.49</v>
      </c>
      <c r="O58" s="34">
        <v>11.090246059312351</v>
      </c>
      <c r="P58" s="33">
        <v>235</v>
      </c>
      <c r="Q58" s="34">
        <v>7.7328068443566957</v>
      </c>
      <c r="R58" s="33">
        <v>419433.49</v>
      </c>
      <c r="S58" s="34">
        <v>11.3506762924443</v>
      </c>
      <c r="T58" s="33">
        <v>257</v>
      </c>
      <c r="U58" s="34">
        <v>8.6677908937605395</v>
      </c>
      <c r="V58" s="33">
        <v>376791.73000000004</v>
      </c>
      <c r="W58" s="34">
        <v>11.749627687974204</v>
      </c>
      <c r="X58" s="33">
        <v>279</v>
      </c>
      <c r="Y58" s="34">
        <v>9.3592754109359273</v>
      </c>
      <c r="Z58" s="33">
        <v>246038.48</v>
      </c>
      <c r="AA58" s="34">
        <v>7.2745007046233017</v>
      </c>
      <c r="AB58" s="33">
        <v>241</v>
      </c>
      <c r="AC58" s="34">
        <v>7.9433091628213575</v>
      </c>
      <c r="AD58">
        <f>CORREL(AG50:AG55,AD50:AD55)</f>
        <v>0.78550583097482207</v>
      </c>
      <c r="AE58">
        <f>CORREL(AG50:AG56,AE50:AE56)</f>
        <v>0.64860520746785999</v>
      </c>
      <c r="AF58">
        <f>CORREL(AG50:AG56,AF50:AF56)</f>
        <v>0.85207550237369756</v>
      </c>
      <c r="AI58">
        <f>CORREL(AG50:AG56,AI50:AI56)</f>
        <v>0.77010291698331568</v>
      </c>
      <c r="AM58">
        <v>2007</v>
      </c>
      <c r="AN58">
        <v>2008</v>
      </c>
      <c r="AO58">
        <v>2009</v>
      </c>
      <c r="AP58">
        <v>2010</v>
      </c>
      <c r="AQ58">
        <v>2011</v>
      </c>
      <c r="AR58">
        <v>2012</v>
      </c>
      <c r="AS58">
        <v>2013</v>
      </c>
    </row>
    <row r="59" spans="1:45" x14ac:dyDescent="0.25">
      <c r="A59" s="4" t="s">
        <v>67</v>
      </c>
      <c r="B59" s="5">
        <v>144832.38</v>
      </c>
      <c r="C59" s="6">
        <v>2.4094849383937866</v>
      </c>
      <c r="D59" s="5">
        <v>30</v>
      </c>
      <c r="E59" s="6">
        <v>0.89847259658580414</v>
      </c>
      <c r="F59" s="5">
        <v>119368.97</v>
      </c>
      <c r="G59" s="6">
        <v>1.8920620499566481</v>
      </c>
      <c r="H59" s="5">
        <v>37</v>
      </c>
      <c r="I59" s="6">
        <v>1.0089991818925552</v>
      </c>
      <c r="J59" s="5">
        <v>34906.69</v>
      </c>
      <c r="K59" s="6">
        <v>0.91307150646975144</v>
      </c>
      <c r="L59" s="5">
        <v>28</v>
      </c>
      <c r="M59" s="6">
        <v>0.88748019017432656</v>
      </c>
      <c r="N59" s="5">
        <v>48601.85</v>
      </c>
      <c r="O59" s="6">
        <v>1.3274207311857549</v>
      </c>
      <c r="P59" s="5">
        <v>27</v>
      </c>
      <c r="Q59" s="6">
        <v>0.88845014807502465</v>
      </c>
      <c r="R59" s="5">
        <v>101167.35</v>
      </c>
      <c r="S59" s="6">
        <v>2.7377829109793188</v>
      </c>
      <c r="T59" s="5">
        <v>16</v>
      </c>
      <c r="U59" s="6">
        <v>0.53962900505902189</v>
      </c>
      <c r="V59" s="5">
        <v>48457.060000000012</v>
      </c>
      <c r="W59" s="6">
        <v>1.5110533711921632</v>
      </c>
      <c r="X59" s="5">
        <v>29</v>
      </c>
      <c r="Y59" s="6">
        <v>0.97282791009728287</v>
      </c>
      <c r="Z59" s="5">
        <v>39947.519999999997</v>
      </c>
      <c r="AA59" s="6">
        <v>1.1811089972103281</v>
      </c>
      <c r="AB59" s="5">
        <v>41</v>
      </c>
      <c r="AC59" s="6">
        <v>1.3513513513513513</v>
      </c>
      <c r="AL59" t="s">
        <v>195</v>
      </c>
      <c r="AM59" s="31">
        <v>2551264</v>
      </c>
      <c r="AN59" s="31">
        <v>2451143</v>
      </c>
      <c r="AO59" s="31">
        <v>1767922</v>
      </c>
      <c r="AP59" s="31">
        <v>1747162</v>
      </c>
      <c r="AQ59" s="31">
        <v>1820431</v>
      </c>
      <c r="AR59" s="31">
        <v>1401179</v>
      </c>
      <c r="AS59" s="31">
        <v>1458369</v>
      </c>
    </row>
    <row r="60" spans="1:45" x14ac:dyDescent="0.25">
      <c r="A60" s="4" t="s">
        <v>68</v>
      </c>
      <c r="B60" s="33">
        <v>1492641.82</v>
      </c>
      <c r="C60" s="34">
        <v>24.832140324606208</v>
      </c>
      <c r="D60" s="33">
        <v>640</v>
      </c>
      <c r="E60" s="34">
        <v>19.167415393830488</v>
      </c>
      <c r="F60" s="33">
        <v>1399102.46</v>
      </c>
      <c r="G60" s="34">
        <v>22.176522663863054</v>
      </c>
      <c r="H60" s="33">
        <v>690</v>
      </c>
      <c r="I60" s="34">
        <v>18.816471229888194</v>
      </c>
      <c r="J60" s="33">
        <v>1084195.57</v>
      </c>
      <c r="K60" s="34">
        <v>28.359838254722252</v>
      </c>
      <c r="L60" s="33">
        <v>678</v>
      </c>
      <c r="M60" s="34">
        <v>21.489698890649763</v>
      </c>
      <c r="N60" s="33">
        <v>1093358.32</v>
      </c>
      <c r="O60" s="34">
        <v>29.861959999103505</v>
      </c>
      <c r="P60" s="33">
        <v>683</v>
      </c>
      <c r="Q60" s="34">
        <v>22.474498190194144</v>
      </c>
      <c r="R60" s="33">
        <v>1166114.27</v>
      </c>
      <c r="S60" s="34">
        <v>31.557293145022808</v>
      </c>
      <c r="T60" s="33">
        <v>696</v>
      </c>
      <c r="U60" s="34">
        <v>23.473861720067454</v>
      </c>
      <c r="V60" s="33">
        <v>942043.79</v>
      </c>
      <c r="W60" s="34">
        <v>29.376079454472499</v>
      </c>
      <c r="X60" s="33">
        <v>664</v>
      </c>
      <c r="Y60" s="34">
        <v>22.274404562227438</v>
      </c>
      <c r="Z60" s="33">
        <v>1255024.6299999999</v>
      </c>
      <c r="AA60" s="34">
        <v>37.106706053681506</v>
      </c>
      <c r="AB60" s="33">
        <v>695</v>
      </c>
      <c r="AC60" s="34">
        <v>22.907053394858274</v>
      </c>
      <c r="AL60" t="s">
        <v>196</v>
      </c>
      <c r="AM60" s="31">
        <v>41409</v>
      </c>
      <c r="AN60" s="31">
        <v>42868</v>
      </c>
      <c r="AO60" s="31">
        <v>39268</v>
      </c>
      <c r="AP60" s="31">
        <v>37558</v>
      </c>
      <c r="AQ60" s="31">
        <v>37330</v>
      </c>
      <c r="AR60" s="31">
        <v>39668</v>
      </c>
      <c r="AS60" s="31">
        <v>36650</v>
      </c>
    </row>
    <row r="61" spans="1:45" x14ac:dyDescent="0.25">
      <c r="A61" s="4" t="s">
        <v>69</v>
      </c>
      <c r="B61" s="5">
        <v>70432.31</v>
      </c>
      <c r="C61" s="6">
        <v>1.1717379091697733</v>
      </c>
      <c r="D61" s="5">
        <v>11</v>
      </c>
      <c r="E61" s="6">
        <v>0.32943995208146154</v>
      </c>
      <c r="F61" s="5">
        <v>45717.82</v>
      </c>
      <c r="G61" s="6">
        <v>0.72465191103474424</v>
      </c>
      <c r="H61" s="5">
        <v>12</v>
      </c>
      <c r="I61" s="6">
        <v>0.32724297791109902</v>
      </c>
      <c r="J61" s="5">
        <v>12088.96</v>
      </c>
      <c r="K61" s="6">
        <v>0.31621688905056777</v>
      </c>
      <c r="L61" s="5">
        <v>11</v>
      </c>
      <c r="M61" s="6">
        <v>0.34865293185419971</v>
      </c>
      <c r="N61" s="5">
        <v>12023.84</v>
      </c>
      <c r="O61" s="6">
        <v>0.32839685082894021</v>
      </c>
      <c r="P61" s="5">
        <v>8</v>
      </c>
      <c r="Q61" s="6">
        <v>0.26324448831852582</v>
      </c>
      <c r="R61" s="5">
        <v>12209.99</v>
      </c>
      <c r="S61" s="6">
        <v>0.33042579414433976</v>
      </c>
      <c r="T61" s="5">
        <v>5</v>
      </c>
      <c r="U61" s="6">
        <v>0.16863406408094433</v>
      </c>
      <c r="V61" s="5">
        <v>7342.5199999999995</v>
      </c>
      <c r="W61" s="6">
        <v>0.22896435728964734</v>
      </c>
      <c r="X61" s="5">
        <v>8</v>
      </c>
      <c r="Y61" s="6">
        <v>0.26836632002683664</v>
      </c>
      <c r="Z61" s="5">
        <v>3149.95</v>
      </c>
      <c r="AA61" s="6">
        <v>9.3133047702652724E-2</v>
      </c>
      <c r="AB61" s="5">
        <v>6</v>
      </c>
      <c r="AC61" s="6">
        <v>0.19775873434410021</v>
      </c>
      <c r="AE61" s="31"/>
    </row>
    <row r="62" spans="1:45" x14ac:dyDescent="0.25">
      <c r="A62" s="4" t="s">
        <v>70</v>
      </c>
      <c r="B62" s="33">
        <v>64604.47</v>
      </c>
      <c r="C62" s="34">
        <v>1.0747838115890469</v>
      </c>
      <c r="D62" s="33">
        <v>41</v>
      </c>
      <c r="E62" s="34">
        <v>1.2279125486672657</v>
      </c>
      <c r="F62" s="33">
        <v>77387.16</v>
      </c>
      <c r="G62" s="34">
        <v>1.2266278965959339</v>
      </c>
      <c r="H62" s="33">
        <v>55</v>
      </c>
      <c r="I62" s="34">
        <v>1.4998636487592036</v>
      </c>
      <c r="J62" s="33">
        <v>24457.03</v>
      </c>
      <c r="K62" s="34">
        <v>0.63973459602946892</v>
      </c>
      <c r="L62" s="33">
        <v>36</v>
      </c>
      <c r="M62" s="34">
        <v>1.1410459587955626</v>
      </c>
      <c r="N62" s="33">
        <v>50269.87</v>
      </c>
      <c r="O62" s="34">
        <v>1.3729779338031958</v>
      </c>
      <c r="P62" s="33">
        <v>35</v>
      </c>
      <c r="Q62" s="34">
        <v>1.1516946363935505</v>
      </c>
      <c r="R62" s="33">
        <v>45614.51</v>
      </c>
      <c r="S62" s="34">
        <v>1.2344163010170301</v>
      </c>
      <c r="T62" s="33">
        <v>30</v>
      </c>
      <c r="U62" s="34">
        <v>1.0118043844856661</v>
      </c>
      <c r="V62" s="33">
        <v>37902.68</v>
      </c>
      <c r="W62" s="34">
        <v>1.1819324653872472</v>
      </c>
      <c r="X62" s="33">
        <v>25</v>
      </c>
      <c r="Y62" s="34">
        <v>0.83864475008386452</v>
      </c>
      <c r="Z62" s="33">
        <v>41859.660000000003</v>
      </c>
      <c r="AA62" s="34">
        <v>1.2376443154960632</v>
      </c>
      <c r="AB62" s="33">
        <v>32</v>
      </c>
      <c r="AC62" s="34">
        <v>1.054713249835201</v>
      </c>
      <c r="AE62" s="31"/>
    </row>
    <row r="63" spans="1:45" x14ac:dyDescent="0.25">
      <c r="A63" s="4" t="s">
        <v>71</v>
      </c>
      <c r="B63" s="5">
        <v>160941.97</v>
      </c>
      <c r="C63" s="6">
        <v>2.6774900244712176</v>
      </c>
      <c r="D63" s="5">
        <v>185</v>
      </c>
      <c r="E63" s="6">
        <v>5.5405810122791257</v>
      </c>
      <c r="F63" s="5">
        <v>37212.370000000003</v>
      </c>
      <c r="G63" s="6">
        <v>0.58983597718858827</v>
      </c>
      <c r="H63" s="5">
        <v>77</v>
      </c>
      <c r="I63" s="6">
        <v>2.0998091082628854</v>
      </c>
      <c r="J63" s="5">
        <v>50523.06</v>
      </c>
      <c r="K63" s="6">
        <v>1.3215565986251241</v>
      </c>
      <c r="L63" s="5">
        <v>91</v>
      </c>
      <c r="M63" s="6">
        <v>2.8843106180665612</v>
      </c>
      <c r="N63" s="5">
        <v>4692.91</v>
      </c>
      <c r="O63" s="6">
        <v>0.12817343421266764</v>
      </c>
      <c r="P63" s="5">
        <v>14</v>
      </c>
      <c r="Q63" s="6">
        <v>0.46067785455742016</v>
      </c>
      <c r="R63" s="5">
        <v>15598.82</v>
      </c>
      <c r="S63" s="6">
        <v>0.42213404648280706</v>
      </c>
      <c r="T63" s="5">
        <v>33</v>
      </c>
      <c r="U63" s="6">
        <v>1.1129848229342327</v>
      </c>
      <c r="V63" s="5">
        <v>4108.16</v>
      </c>
      <c r="W63" s="6">
        <v>0.12810618344152111</v>
      </c>
      <c r="X63" s="5">
        <v>23</v>
      </c>
      <c r="Y63" s="6">
        <v>0.77155317007715529</v>
      </c>
      <c r="Z63" s="5">
        <v>15155.28</v>
      </c>
      <c r="AA63" s="6">
        <v>0.44808883162813973</v>
      </c>
      <c r="AB63" s="5">
        <v>33</v>
      </c>
      <c r="AC63" s="6">
        <v>1.0876730388925511</v>
      </c>
      <c r="AE63" s="31"/>
    </row>
    <row r="64" spans="1:45" x14ac:dyDescent="0.25">
      <c r="A64" s="9" t="s">
        <v>72</v>
      </c>
      <c r="B64" s="10">
        <v>6010926.9699999997</v>
      </c>
      <c r="C64" s="11">
        <v>100</v>
      </c>
      <c r="D64" s="10">
        <v>3339</v>
      </c>
      <c r="E64" s="11">
        <v>100</v>
      </c>
      <c r="F64" s="10">
        <v>6308935.2700000005</v>
      </c>
      <c r="G64" s="11">
        <v>100</v>
      </c>
      <c r="H64" s="10">
        <v>3667</v>
      </c>
      <c r="I64" s="11">
        <v>100</v>
      </c>
      <c r="J64" s="10">
        <v>3822996.3099999996</v>
      </c>
      <c r="K64" s="11">
        <v>100</v>
      </c>
      <c r="L64" s="10">
        <v>3155</v>
      </c>
      <c r="M64" s="11">
        <v>100</v>
      </c>
      <c r="N64" s="10">
        <v>3661374.9400000004</v>
      </c>
      <c r="O64" s="11">
        <v>100</v>
      </c>
      <c r="P64" s="10">
        <v>3039</v>
      </c>
      <c r="Q64" s="11">
        <v>100</v>
      </c>
      <c r="R64" s="10">
        <v>3695229.07</v>
      </c>
      <c r="S64" s="11">
        <v>100</v>
      </c>
      <c r="T64" s="10">
        <v>2965</v>
      </c>
      <c r="U64" s="11">
        <v>100</v>
      </c>
      <c r="V64" s="10">
        <v>3206839.7400000007</v>
      </c>
      <c r="W64" s="11">
        <v>100</v>
      </c>
      <c r="X64" s="10">
        <v>2981</v>
      </c>
      <c r="Y64" s="11">
        <v>100</v>
      </c>
      <c r="Z64" s="10">
        <v>3382204.36</v>
      </c>
      <c r="AA64" s="11">
        <v>100</v>
      </c>
      <c r="AB64" s="10">
        <v>3034</v>
      </c>
      <c r="AC64" s="11">
        <v>100</v>
      </c>
      <c r="AE64" s="31"/>
    </row>
    <row r="65" spans="1:31" x14ac:dyDescent="0.25">
      <c r="A65" s="12" t="s">
        <v>73</v>
      </c>
      <c r="B65" s="13">
        <v>2551264.19</v>
      </c>
      <c r="C65" s="14">
        <v>42.443772861209794</v>
      </c>
      <c r="D65" s="13">
        <v>1129</v>
      </c>
      <c r="E65" s="14">
        <v>33.812518718179099</v>
      </c>
      <c r="F65" s="13">
        <v>2451143.33</v>
      </c>
      <c r="G65" s="14">
        <v>38.851933410310608</v>
      </c>
      <c r="H65" s="13">
        <v>1211</v>
      </c>
      <c r="I65" s="14">
        <v>33.024270520861734</v>
      </c>
      <c r="J65" s="13">
        <v>1767922.45</v>
      </c>
      <c r="K65" s="14">
        <v>46.244419472118196</v>
      </c>
      <c r="L65" s="13">
        <v>1128</v>
      </c>
      <c r="M65" s="14">
        <v>35.752773375594295</v>
      </c>
      <c r="N65" s="13">
        <v>1747161.94</v>
      </c>
      <c r="O65" s="14">
        <v>47.718738687822004</v>
      </c>
      <c r="P65" s="13">
        <v>1097</v>
      </c>
      <c r="Q65" s="14">
        <v>36.097400460677854</v>
      </c>
      <c r="R65" s="13">
        <v>1820431.05</v>
      </c>
      <c r="S65" s="14">
        <v>49.264362655601218</v>
      </c>
      <c r="T65" s="13">
        <v>1167</v>
      </c>
      <c r="U65" s="14">
        <v>39.359190556492415</v>
      </c>
      <c r="V65" s="13">
        <v>1401178.5699999996</v>
      </c>
      <c r="W65" s="14">
        <v>43.693439136437775</v>
      </c>
      <c r="X65" s="13">
        <v>1120</v>
      </c>
      <c r="Y65" s="14">
        <v>37.571284803757123</v>
      </c>
      <c r="Z65" s="13">
        <v>1458368.91</v>
      </c>
      <c r="AA65" s="14">
        <v>43.118888002379606</v>
      </c>
      <c r="AB65" s="13">
        <v>1092</v>
      </c>
      <c r="AC65" s="14">
        <v>35.992089650626234</v>
      </c>
      <c r="AE65" s="31"/>
    </row>
    <row r="67" spans="1:31" ht="15.75" thickBot="1" x14ac:dyDescent="0.3">
      <c r="C67" s="30" t="s">
        <v>77</v>
      </c>
      <c r="D67" s="30" t="s">
        <v>78</v>
      </c>
      <c r="E67" s="30" t="s">
        <v>79</v>
      </c>
      <c r="F67" s="30" t="s">
        <v>80</v>
      </c>
      <c r="G67" s="30" t="s">
        <v>81</v>
      </c>
      <c r="H67" s="30" t="s">
        <v>82</v>
      </c>
      <c r="I67" s="30" t="s">
        <v>83</v>
      </c>
      <c r="J67" s="30" t="s">
        <v>84</v>
      </c>
      <c r="K67" s="30" t="s">
        <v>85</v>
      </c>
      <c r="AE67" s="31"/>
    </row>
    <row r="68" spans="1:31" ht="77.25" thickBot="1" x14ac:dyDescent="0.3">
      <c r="A68" s="18">
        <v>1</v>
      </c>
      <c r="B68" s="19" t="s">
        <v>0</v>
      </c>
      <c r="C68" s="19" t="s">
        <v>1</v>
      </c>
      <c r="D68" s="19" t="s">
        <v>2</v>
      </c>
      <c r="E68" s="19" t="s">
        <v>3</v>
      </c>
      <c r="F68" s="20">
        <v>7463</v>
      </c>
      <c r="G68" s="20">
        <v>7558</v>
      </c>
      <c r="H68" s="20">
        <v>6820</v>
      </c>
      <c r="I68" s="20">
        <v>7467</v>
      </c>
      <c r="J68" s="20">
        <v>7188</v>
      </c>
      <c r="K68" s="20">
        <v>7947</v>
      </c>
    </row>
    <row r="69" spans="1:31" ht="48.75" thickBot="1" x14ac:dyDescent="0.3">
      <c r="A69" s="21">
        <v>2</v>
      </c>
      <c r="B69" s="22" t="s">
        <v>0</v>
      </c>
      <c r="C69" s="22" t="s">
        <v>1</v>
      </c>
      <c r="D69" s="22" t="s">
        <v>2</v>
      </c>
      <c r="E69" s="22" t="s">
        <v>4</v>
      </c>
      <c r="F69" s="23">
        <v>3403</v>
      </c>
      <c r="G69" s="23">
        <v>3478</v>
      </c>
      <c r="H69" s="23">
        <v>3209</v>
      </c>
      <c r="I69" s="23">
        <v>3201</v>
      </c>
      <c r="J69" s="23">
        <v>3244</v>
      </c>
      <c r="K69" s="23">
        <v>3396</v>
      </c>
    </row>
    <row r="70" spans="1:31" ht="48.75" thickBot="1" x14ac:dyDescent="0.3">
      <c r="A70" s="24">
        <v>3</v>
      </c>
      <c r="B70" s="25" t="s">
        <v>0</v>
      </c>
      <c r="C70" s="25" t="s">
        <v>1</v>
      </c>
      <c r="D70" s="25" t="s">
        <v>2</v>
      </c>
      <c r="E70" s="25" t="s">
        <v>5</v>
      </c>
      <c r="F70" s="26">
        <v>4072</v>
      </c>
      <c r="G70" s="26">
        <v>3922</v>
      </c>
      <c r="H70" s="26">
        <v>3195</v>
      </c>
      <c r="I70" s="26">
        <v>3118</v>
      </c>
      <c r="J70" s="26">
        <v>3134</v>
      </c>
      <c r="K70" s="26">
        <v>3504</v>
      </c>
    </row>
    <row r="71" spans="1:31" ht="36.75" thickBot="1" x14ac:dyDescent="0.3">
      <c r="A71" s="21">
        <v>4</v>
      </c>
      <c r="B71" s="22" t="s">
        <v>0</v>
      </c>
      <c r="C71" s="22" t="s">
        <v>1</v>
      </c>
      <c r="D71" s="22" t="s">
        <v>2</v>
      </c>
      <c r="E71" s="22" t="s">
        <v>6</v>
      </c>
      <c r="F71" s="23">
        <v>3981</v>
      </c>
      <c r="G71" s="23">
        <v>3985</v>
      </c>
      <c r="H71" s="23">
        <v>3778</v>
      </c>
      <c r="I71" s="23">
        <v>4011</v>
      </c>
      <c r="J71" s="23">
        <v>4557</v>
      </c>
      <c r="K71" s="23">
        <v>5581</v>
      </c>
    </row>
    <row r="72" spans="1:31" ht="60.75" thickBot="1" x14ac:dyDescent="0.3">
      <c r="A72" s="24">
        <v>5</v>
      </c>
      <c r="B72" s="25" t="s">
        <v>0</v>
      </c>
      <c r="C72" s="25" t="s">
        <v>1</v>
      </c>
      <c r="D72" s="25" t="s">
        <v>2</v>
      </c>
      <c r="E72" s="25" t="s">
        <v>7</v>
      </c>
      <c r="F72" s="26">
        <v>1410</v>
      </c>
      <c r="G72" s="26">
        <v>1429</v>
      </c>
      <c r="H72" s="26">
        <v>1231</v>
      </c>
      <c r="I72" s="26">
        <v>1221</v>
      </c>
      <c r="J72" s="26">
        <v>1266</v>
      </c>
      <c r="K72" s="26">
        <v>1359</v>
      </c>
    </row>
    <row r="73" spans="1:31" ht="60.75" thickBot="1" x14ac:dyDescent="0.3">
      <c r="A73" s="21">
        <v>6</v>
      </c>
      <c r="B73" s="22" t="s">
        <v>0</v>
      </c>
      <c r="C73" s="22" t="s">
        <v>1</v>
      </c>
      <c r="D73" s="22" t="s">
        <v>2</v>
      </c>
      <c r="E73" s="22" t="s">
        <v>8</v>
      </c>
      <c r="F73" s="23">
        <v>4370</v>
      </c>
      <c r="G73" s="23">
        <v>4386</v>
      </c>
      <c r="H73" s="23">
        <v>4102</v>
      </c>
      <c r="I73" s="23">
        <v>4220</v>
      </c>
      <c r="J73" s="23">
        <v>4643</v>
      </c>
      <c r="K73" s="23">
        <v>4673</v>
      </c>
    </row>
    <row r="74" spans="1:31" ht="60.75" thickBot="1" x14ac:dyDescent="0.3">
      <c r="A74" s="24">
        <v>7</v>
      </c>
      <c r="B74" s="25" t="s">
        <v>0</v>
      </c>
      <c r="C74" s="25" t="s">
        <v>1</v>
      </c>
      <c r="D74" s="25" t="s">
        <v>2</v>
      </c>
      <c r="E74" s="25" t="s">
        <v>9</v>
      </c>
      <c r="F74" s="26">
        <v>298</v>
      </c>
      <c r="G74" s="26">
        <v>308</v>
      </c>
      <c r="H74" s="26">
        <v>255</v>
      </c>
      <c r="I74" s="26">
        <v>249</v>
      </c>
      <c r="J74" s="26">
        <v>271</v>
      </c>
      <c r="K74" s="26">
        <v>309</v>
      </c>
    </row>
    <row r="75" spans="1:31" ht="60.75" thickBot="1" x14ac:dyDescent="0.3">
      <c r="A75" s="21">
        <v>8</v>
      </c>
      <c r="B75" s="22" t="s">
        <v>0</v>
      </c>
      <c r="C75" s="22" t="s">
        <v>1</v>
      </c>
      <c r="D75" s="22" t="s">
        <v>2</v>
      </c>
      <c r="E75" s="22" t="s">
        <v>10</v>
      </c>
      <c r="F75" s="23">
        <v>1267</v>
      </c>
      <c r="G75" s="23">
        <v>1368</v>
      </c>
      <c r="H75" s="23">
        <v>1321</v>
      </c>
      <c r="I75" s="23">
        <v>1319</v>
      </c>
      <c r="J75" s="23">
        <v>1405</v>
      </c>
      <c r="K75" s="23">
        <v>1423</v>
      </c>
    </row>
    <row r="76" spans="1:31" ht="48.75" thickBot="1" x14ac:dyDescent="0.3">
      <c r="A76" s="24">
        <v>9</v>
      </c>
      <c r="B76" s="25" t="s">
        <v>0</v>
      </c>
      <c r="C76" s="25" t="s">
        <v>1</v>
      </c>
      <c r="D76" s="25" t="s">
        <v>2</v>
      </c>
      <c r="E76" s="25" t="s">
        <v>11</v>
      </c>
      <c r="F76" s="26">
        <v>7191</v>
      </c>
      <c r="G76" s="26">
        <v>7569</v>
      </c>
      <c r="H76" s="26">
        <v>8012</v>
      </c>
      <c r="I76" s="26">
        <v>7699</v>
      </c>
      <c r="J76" s="26">
        <v>7769</v>
      </c>
      <c r="K76" s="26">
        <v>8704</v>
      </c>
    </row>
    <row r="77" spans="1:31" ht="48.75" thickBot="1" x14ac:dyDescent="0.3">
      <c r="A77" s="21">
        <v>10</v>
      </c>
      <c r="B77" s="22" t="s">
        <v>0</v>
      </c>
      <c r="C77" s="22" t="s">
        <v>1</v>
      </c>
      <c r="D77" s="22" t="s">
        <v>2</v>
      </c>
      <c r="E77" s="22" t="s">
        <v>12</v>
      </c>
      <c r="F77" s="23">
        <v>4946</v>
      </c>
      <c r="G77" s="23">
        <v>5152</v>
      </c>
      <c r="H77" s="23">
        <v>4678</v>
      </c>
      <c r="I77" s="23">
        <v>4648</v>
      </c>
      <c r="J77" s="23">
        <v>4607</v>
      </c>
      <c r="K77" s="23">
        <v>5067</v>
      </c>
    </row>
    <row r="78" spans="1:31" ht="36.75" thickBot="1" x14ac:dyDescent="0.3">
      <c r="A78" s="24">
        <v>11</v>
      </c>
      <c r="B78" s="25" t="s">
        <v>0</v>
      </c>
      <c r="C78" s="25" t="s">
        <v>1</v>
      </c>
      <c r="D78" s="25" t="s">
        <v>2</v>
      </c>
      <c r="E78" s="25" t="s">
        <v>13</v>
      </c>
      <c r="F78" s="26">
        <v>2553</v>
      </c>
      <c r="G78" s="26">
        <v>2761</v>
      </c>
      <c r="H78" s="26">
        <v>2739</v>
      </c>
      <c r="I78" s="26">
        <v>2950</v>
      </c>
      <c r="J78" s="26">
        <v>2996</v>
      </c>
      <c r="K78" s="26">
        <v>2979</v>
      </c>
    </row>
    <row r="79" spans="1:31" ht="36.75" thickBot="1" x14ac:dyDescent="0.3">
      <c r="A79" s="21">
        <v>12</v>
      </c>
      <c r="B79" s="22" t="s">
        <v>0</v>
      </c>
      <c r="C79" s="22" t="s">
        <v>1</v>
      </c>
      <c r="D79" s="22" t="s">
        <v>2</v>
      </c>
      <c r="E79" s="22" t="s">
        <v>14</v>
      </c>
      <c r="F79" s="23">
        <v>5820</v>
      </c>
      <c r="G79" s="23">
        <v>6183</v>
      </c>
      <c r="H79" s="23">
        <v>5924</v>
      </c>
      <c r="I79" s="23">
        <v>5554</v>
      </c>
      <c r="J79" s="23">
        <v>5491</v>
      </c>
      <c r="K79" s="23">
        <v>5819</v>
      </c>
    </row>
    <row r="80" spans="1:31" ht="72.75" thickBot="1" x14ac:dyDescent="0.3">
      <c r="A80" s="24">
        <v>13</v>
      </c>
      <c r="B80" s="25" t="s">
        <v>0</v>
      </c>
      <c r="C80" s="25" t="s">
        <v>1</v>
      </c>
      <c r="D80" s="25" t="s">
        <v>2</v>
      </c>
      <c r="E80" s="25" t="s">
        <v>15</v>
      </c>
      <c r="F80" s="26">
        <v>2103</v>
      </c>
      <c r="G80" s="26">
        <v>2225</v>
      </c>
      <c r="H80" s="26">
        <v>2089</v>
      </c>
      <c r="I80" s="26">
        <v>2113</v>
      </c>
      <c r="J80" s="26">
        <v>2285</v>
      </c>
      <c r="K80" s="26">
        <v>2553</v>
      </c>
    </row>
    <row r="81" spans="1:11" ht="48.75" thickBot="1" x14ac:dyDescent="0.3">
      <c r="A81" s="21">
        <v>14</v>
      </c>
      <c r="B81" s="22" t="s">
        <v>0</v>
      </c>
      <c r="C81" s="22" t="s">
        <v>1</v>
      </c>
      <c r="D81" s="22" t="s">
        <v>2</v>
      </c>
      <c r="E81" s="22" t="s">
        <v>16</v>
      </c>
      <c r="F81" s="23">
        <v>3831</v>
      </c>
      <c r="G81" s="23">
        <v>4459</v>
      </c>
      <c r="H81" s="23">
        <v>4026</v>
      </c>
      <c r="I81" s="23">
        <v>3485</v>
      </c>
      <c r="J81" s="23">
        <v>3675</v>
      </c>
      <c r="K81" s="23">
        <v>3809</v>
      </c>
    </row>
    <row r="82" spans="1:11" ht="48.75" thickBot="1" x14ac:dyDescent="0.3">
      <c r="A82" s="24">
        <v>15</v>
      </c>
      <c r="B82" s="25" t="s">
        <v>0</v>
      </c>
      <c r="C82" s="25" t="s">
        <v>1</v>
      </c>
      <c r="D82" s="25" t="s">
        <v>2</v>
      </c>
      <c r="E82" s="25" t="s">
        <v>17</v>
      </c>
      <c r="F82" s="26">
        <v>2063</v>
      </c>
      <c r="G82" s="26">
        <v>2001</v>
      </c>
      <c r="H82" s="26">
        <v>1983</v>
      </c>
      <c r="I82" s="26">
        <v>2045</v>
      </c>
      <c r="J82" s="26">
        <v>2128</v>
      </c>
      <c r="K82" s="26">
        <v>2253</v>
      </c>
    </row>
    <row r="83" spans="1:11" ht="60.75" thickBot="1" x14ac:dyDescent="0.3">
      <c r="A83" s="21">
        <v>16</v>
      </c>
      <c r="B83" s="22" t="s">
        <v>0</v>
      </c>
      <c r="C83" s="22" t="s">
        <v>1</v>
      </c>
      <c r="D83" s="22" t="s">
        <v>2</v>
      </c>
      <c r="E83" s="22" t="s">
        <v>18</v>
      </c>
      <c r="F83" s="23">
        <v>196</v>
      </c>
      <c r="G83" s="23">
        <v>217</v>
      </c>
      <c r="H83" s="23">
        <v>273</v>
      </c>
      <c r="I83" s="23">
        <v>310</v>
      </c>
      <c r="J83" s="23">
        <v>393</v>
      </c>
      <c r="K83" s="23">
        <v>412</v>
      </c>
    </row>
    <row r="84" spans="1:11" ht="48.75" thickBot="1" x14ac:dyDescent="0.3">
      <c r="A84" s="24">
        <v>17</v>
      </c>
      <c r="B84" s="25" t="s">
        <v>0</v>
      </c>
      <c r="C84" s="25" t="s">
        <v>1</v>
      </c>
      <c r="D84" s="25" t="s">
        <v>2</v>
      </c>
      <c r="E84" s="25" t="s">
        <v>19</v>
      </c>
      <c r="F84" s="26">
        <v>3997</v>
      </c>
      <c r="G84" s="26">
        <v>3982</v>
      </c>
      <c r="H84" s="26">
        <v>3779</v>
      </c>
      <c r="I84" s="26">
        <v>3684</v>
      </c>
      <c r="J84" s="26">
        <v>3663</v>
      </c>
      <c r="K84" s="26">
        <v>3914</v>
      </c>
    </row>
    <row r="85" spans="1:11" ht="60.75" thickBot="1" x14ac:dyDescent="0.3">
      <c r="A85" s="21">
        <v>18</v>
      </c>
      <c r="B85" s="22" t="s">
        <v>0</v>
      </c>
      <c r="C85" s="22" t="s">
        <v>1</v>
      </c>
      <c r="D85" s="22" t="s">
        <v>2</v>
      </c>
      <c r="E85" s="22" t="s">
        <v>20</v>
      </c>
      <c r="F85" s="23">
        <v>2261</v>
      </c>
      <c r="G85" s="23">
        <v>2223</v>
      </c>
      <c r="H85" s="23">
        <v>2001</v>
      </c>
      <c r="I85" s="23">
        <v>2262</v>
      </c>
      <c r="J85" s="23">
        <v>2241</v>
      </c>
      <c r="K85" s="23">
        <v>2523</v>
      </c>
    </row>
    <row r="86" spans="1:11" ht="36.75" thickBot="1" x14ac:dyDescent="0.3">
      <c r="A86" s="24">
        <v>19</v>
      </c>
      <c r="B86" s="25" t="s">
        <v>0</v>
      </c>
      <c r="C86" s="25" t="s">
        <v>1</v>
      </c>
      <c r="D86" s="25" t="s">
        <v>2</v>
      </c>
      <c r="E86" s="25" t="s">
        <v>21</v>
      </c>
      <c r="F86" s="26">
        <v>4912</v>
      </c>
      <c r="G86" s="26">
        <v>5201</v>
      </c>
      <c r="H86" s="26">
        <v>5027</v>
      </c>
      <c r="I86" s="26">
        <v>4509</v>
      </c>
      <c r="J86" s="26">
        <v>4389</v>
      </c>
      <c r="K86" s="26">
        <v>4804</v>
      </c>
    </row>
    <row r="87" spans="1:11" ht="48.75" thickBot="1" x14ac:dyDescent="0.3">
      <c r="A87" s="21">
        <v>20</v>
      </c>
      <c r="B87" s="22" t="s">
        <v>0</v>
      </c>
      <c r="C87" s="22" t="s">
        <v>1</v>
      </c>
      <c r="D87" s="22" t="s">
        <v>2</v>
      </c>
      <c r="E87" s="22" t="s">
        <v>22</v>
      </c>
      <c r="F87" s="23">
        <v>5536</v>
      </c>
      <c r="G87" s="23">
        <v>5494</v>
      </c>
      <c r="H87" s="23">
        <v>5104</v>
      </c>
      <c r="I87" s="23">
        <v>5437</v>
      </c>
      <c r="J87" s="23">
        <v>5334</v>
      </c>
      <c r="K87" s="23">
        <v>5877</v>
      </c>
    </row>
    <row r="88" spans="1:11" ht="48.75" thickBot="1" x14ac:dyDescent="0.3">
      <c r="A88" s="24">
        <v>21</v>
      </c>
      <c r="B88" s="25" t="s">
        <v>0</v>
      </c>
      <c r="C88" s="25" t="s">
        <v>1</v>
      </c>
      <c r="D88" s="25" t="s">
        <v>2</v>
      </c>
      <c r="E88" s="25" t="s">
        <v>23</v>
      </c>
      <c r="F88" s="26">
        <v>6232</v>
      </c>
      <c r="G88" s="26">
        <v>6418</v>
      </c>
      <c r="H88" s="26">
        <v>5813</v>
      </c>
      <c r="I88" s="26">
        <v>5566</v>
      </c>
      <c r="J88" s="26">
        <v>5443</v>
      </c>
      <c r="K88" s="26">
        <v>5992</v>
      </c>
    </row>
    <row r="89" spans="1:11" ht="48.75" thickBot="1" x14ac:dyDescent="0.3">
      <c r="A89" s="21">
        <v>22</v>
      </c>
      <c r="B89" s="22" t="s">
        <v>0</v>
      </c>
      <c r="C89" s="22" t="s">
        <v>1</v>
      </c>
      <c r="D89" s="22" t="s">
        <v>2</v>
      </c>
      <c r="E89" s="22" t="s">
        <v>24</v>
      </c>
      <c r="F89" s="23">
        <v>6127</v>
      </c>
      <c r="G89" s="23">
        <v>6231</v>
      </c>
      <c r="H89" s="23">
        <v>5752</v>
      </c>
      <c r="I89" s="23">
        <v>5832</v>
      </c>
      <c r="J89" s="23">
        <v>5875</v>
      </c>
      <c r="K89" s="23">
        <v>6532</v>
      </c>
    </row>
    <row r="90" spans="1:11" ht="24.75" thickBot="1" x14ac:dyDescent="0.3">
      <c r="A90" s="27">
        <v>23</v>
      </c>
      <c r="B90" s="28" t="s">
        <v>0</v>
      </c>
      <c r="C90" s="28" t="s">
        <v>1</v>
      </c>
      <c r="D90" s="28" t="s">
        <v>2</v>
      </c>
      <c r="E90" s="28" t="s">
        <v>25</v>
      </c>
      <c r="F90" s="29">
        <v>9935</v>
      </c>
      <c r="G90" s="29">
        <v>10514</v>
      </c>
      <c r="H90" s="29">
        <v>10161</v>
      </c>
      <c r="I90" s="29">
        <v>10444</v>
      </c>
      <c r="J90" s="29">
        <v>9533</v>
      </c>
      <c r="K90" s="29">
        <v>10128</v>
      </c>
    </row>
    <row r="93" spans="1:11" ht="15.75" thickBot="1" x14ac:dyDescent="0.3">
      <c r="A93" s="1" t="s">
        <v>94</v>
      </c>
      <c r="B93" s="1"/>
    </row>
    <row r="94" spans="1:11" ht="15.75" thickBot="1" x14ac:dyDescent="0.3">
      <c r="A94" s="24"/>
      <c r="B94" s="25"/>
      <c r="C94" s="25"/>
      <c r="D94" s="25"/>
      <c r="E94" s="25"/>
      <c r="F94" s="26"/>
      <c r="G94" s="26"/>
      <c r="H94" s="26"/>
      <c r="I94" s="26"/>
      <c r="J94" s="26"/>
      <c r="K94" s="26"/>
    </row>
    <row r="95" spans="1:11" ht="36.75" thickBot="1" x14ac:dyDescent="0.3">
      <c r="A95" s="21">
        <v>8</v>
      </c>
      <c r="B95" s="22" t="s">
        <v>0</v>
      </c>
      <c r="C95" s="22" t="s">
        <v>1</v>
      </c>
      <c r="D95" s="22" t="s">
        <v>2</v>
      </c>
      <c r="E95" s="22" t="s">
        <v>95</v>
      </c>
      <c r="F95" s="23">
        <v>2520</v>
      </c>
      <c r="G95" s="23">
        <v>2332</v>
      </c>
      <c r="H95" s="23">
        <v>2137</v>
      </c>
      <c r="I95" s="23">
        <v>2209</v>
      </c>
      <c r="J95" s="23">
        <v>2501</v>
      </c>
      <c r="K95" s="23">
        <v>2628</v>
      </c>
    </row>
    <row r="96" spans="1:11" ht="15.75" thickBot="1" x14ac:dyDescent="0.3">
      <c r="A96" s="24">
        <v>9</v>
      </c>
      <c r="B96" s="25" t="s">
        <v>0</v>
      </c>
      <c r="C96" s="25" t="s">
        <v>1</v>
      </c>
      <c r="D96" s="25" t="s">
        <v>2</v>
      </c>
      <c r="E96" s="25" t="s">
        <v>96</v>
      </c>
      <c r="F96" s="26">
        <v>2829</v>
      </c>
      <c r="G96" s="26">
        <v>2837</v>
      </c>
      <c r="H96" s="26">
        <v>2447</v>
      </c>
      <c r="I96" s="26">
        <v>2355</v>
      </c>
      <c r="J96" s="26">
        <v>2502</v>
      </c>
      <c r="K96" s="26">
        <v>2634</v>
      </c>
    </row>
    <row r="97" spans="1:11" ht="36.75" thickBot="1" x14ac:dyDescent="0.3">
      <c r="A97" s="21">
        <v>10</v>
      </c>
      <c r="B97" s="22" t="s">
        <v>0</v>
      </c>
      <c r="C97" s="22" t="s">
        <v>1</v>
      </c>
      <c r="D97" s="22" t="s">
        <v>2</v>
      </c>
      <c r="E97" s="22" t="s">
        <v>97</v>
      </c>
      <c r="F97" s="23">
        <v>7149</v>
      </c>
      <c r="G97" s="23">
        <v>7266</v>
      </c>
      <c r="H97" s="23">
        <v>7128</v>
      </c>
      <c r="I97" s="23">
        <v>7205</v>
      </c>
      <c r="J97" s="23">
        <v>6940</v>
      </c>
      <c r="K97" s="23">
        <v>7672</v>
      </c>
    </row>
    <row r="98" spans="1:11" ht="15.75" hidden="1" thickBot="1" x14ac:dyDescent="0.3">
      <c r="A98" s="24"/>
      <c r="B98" s="25"/>
      <c r="C98" s="25"/>
      <c r="D98" s="25"/>
      <c r="E98" s="25"/>
      <c r="F98" s="26"/>
      <c r="G98" s="26"/>
      <c r="H98" s="26"/>
      <c r="I98" s="26"/>
      <c r="J98" s="26"/>
      <c r="K98" s="26"/>
    </row>
    <row r="99" spans="1:11" ht="25.5" customHeight="1" thickBot="1" x14ac:dyDescent="0.3">
      <c r="A99" s="21">
        <v>12</v>
      </c>
      <c r="B99" s="22" t="s">
        <v>0</v>
      </c>
      <c r="C99" s="22" t="s">
        <v>1</v>
      </c>
      <c r="D99" s="22" t="s">
        <v>2</v>
      </c>
      <c r="E99" s="22" t="s">
        <v>98</v>
      </c>
      <c r="F99" s="23">
        <v>2371</v>
      </c>
      <c r="G99" s="23">
        <v>2403</v>
      </c>
      <c r="H99" s="23">
        <v>2110</v>
      </c>
      <c r="I99" s="23">
        <v>2133</v>
      </c>
      <c r="J99" s="23">
        <v>2118</v>
      </c>
      <c r="K99" s="23">
        <v>2391</v>
      </c>
    </row>
    <row r="100" spans="1:11" ht="15.75" hidden="1" thickBot="1" x14ac:dyDescent="0.3">
      <c r="A100" s="24"/>
      <c r="B100" s="25"/>
      <c r="C100" s="25"/>
      <c r="D100" s="25"/>
      <c r="E100" s="25"/>
      <c r="F100" s="26"/>
      <c r="G100" s="26"/>
      <c r="H100" s="26"/>
      <c r="I100" s="26"/>
      <c r="J100" s="26"/>
      <c r="K100" s="26"/>
    </row>
    <row r="101" spans="1:11" ht="15.75" hidden="1" thickBot="1" x14ac:dyDescent="0.3">
      <c r="A101" s="21"/>
      <c r="B101" s="22"/>
      <c r="C101" s="22"/>
      <c r="D101" s="22"/>
      <c r="E101" s="22"/>
      <c r="F101" s="23"/>
      <c r="G101" s="23"/>
      <c r="H101" s="23"/>
      <c r="I101" s="23"/>
      <c r="J101" s="23"/>
      <c r="K101" s="23"/>
    </row>
    <row r="102" spans="1:11" ht="15.75" hidden="1" thickBot="1" x14ac:dyDescent="0.3">
      <c r="A102" s="24"/>
      <c r="B102" s="25"/>
      <c r="C102" s="25"/>
      <c r="D102" s="25"/>
      <c r="E102" s="25"/>
      <c r="F102" s="26"/>
      <c r="G102" s="26"/>
      <c r="H102" s="26"/>
      <c r="I102" s="26"/>
      <c r="J102" s="26"/>
      <c r="K102" s="26"/>
    </row>
    <row r="103" spans="1:11" ht="15.75" hidden="1" thickBot="1" x14ac:dyDescent="0.3">
      <c r="A103" s="21"/>
      <c r="B103" s="22"/>
      <c r="C103" s="22"/>
      <c r="D103" s="22"/>
      <c r="E103" s="22"/>
      <c r="F103" s="23"/>
      <c r="G103" s="23"/>
      <c r="H103" s="23"/>
      <c r="I103" s="23"/>
      <c r="J103" s="23"/>
      <c r="K103" s="23"/>
    </row>
    <row r="104" spans="1:11" ht="72.75" thickBot="1" x14ac:dyDescent="0.3">
      <c r="A104" s="24">
        <v>17</v>
      </c>
      <c r="B104" s="25" t="s">
        <v>0</v>
      </c>
      <c r="C104" s="25" t="s">
        <v>1</v>
      </c>
      <c r="D104" s="25" t="s">
        <v>2</v>
      </c>
      <c r="E104" s="25" t="s">
        <v>15</v>
      </c>
      <c r="F104" s="26">
        <v>2103</v>
      </c>
      <c r="G104" s="26">
        <v>2225</v>
      </c>
      <c r="H104" s="26">
        <v>2089</v>
      </c>
      <c r="I104" s="26">
        <v>2113</v>
      </c>
      <c r="J104" s="26">
        <v>2285</v>
      </c>
      <c r="K104" s="26">
        <v>2553</v>
      </c>
    </row>
    <row r="105" spans="1:11" ht="24.75" thickBot="1" x14ac:dyDescent="0.3">
      <c r="A105" s="21">
        <v>18</v>
      </c>
      <c r="B105" s="22" t="s">
        <v>0</v>
      </c>
      <c r="C105" s="22" t="s">
        <v>1</v>
      </c>
      <c r="D105" s="22" t="s">
        <v>2</v>
      </c>
      <c r="E105" s="22" t="s">
        <v>99</v>
      </c>
      <c r="F105" s="23">
        <v>3093</v>
      </c>
      <c r="G105" s="23">
        <v>3783</v>
      </c>
      <c r="H105" s="23">
        <v>6117</v>
      </c>
      <c r="I105" s="23">
        <v>5063</v>
      </c>
      <c r="J105" s="23">
        <v>5226</v>
      </c>
      <c r="K105" s="23">
        <v>3951</v>
      </c>
    </row>
    <row r="106" spans="1:11" ht="42.75" customHeight="1" thickBot="1" x14ac:dyDescent="0.3">
      <c r="A106" s="24">
        <v>19</v>
      </c>
      <c r="B106" s="25" t="s">
        <v>0</v>
      </c>
      <c r="C106" s="25" t="s">
        <v>1</v>
      </c>
      <c r="D106" s="25" t="s">
        <v>2</v>
      </c>
      <c r="E106" s="25" t="s">
        <v>100</v>
      </c>
      <c r="F106" s="26">
        <v>3459</v>
      </c>
      <c r="G106" s="26">
        <v>3310</v>
      </c>
      <c r="H106" s="26">
        <v>3187</v>
      </c>
      <c r="I106" s="26">
        <v>3326</v>
      </c>
      <c r="J106" s="26">
        <v>3457</v>
      </c>
      <c r="K106" s="26">
        <v>3812</v>
      </c>
    </row>
    <row r="107" spans="1:11" ht="15.75" hidden="1" thickBot="1" x14ac:dyDescent="0.3">
      <c r="A107" s="21"/>
      <c r="B107" s="22"/>
      <c r="C107" s="22"/>
      <c r="D107" s="22"/>
      <c r="E107" s="22"/>
      <c r="F107" s="23"/>
      <c r="G107" s="23"/>
      <c r="H107" s="23"/>
      <c r="I107" s="23"/>
      <c r="J107" s="23"/>
      <c r="K107" s="23"/>
    </row>
    <row r="108" spans="1:11" ht="15.75" hidden="1" thickBot="1" x14ac:dyDescent="0.3">
      <c r="A108" s="24"/>
      <c r="B108" s="25"/>
      <c r="C108" s="25"/>
      <c r="D108" s="25"/>
      <c r="E108" s="25"/>
      <c r="F108" s="26"/>
      <c r="G108" s="26"/>
      <c r="H108" s="26"/>
      <c r="I108" s="26"/>
      <c r="J108" s="26"/>
      <c r="K108" s="26"/>
    </row>
    <row r="109" spans="1:11" ht="15.75" hidden="1" thickBot="1" x14ac:dyDescent="0.3">
      <c r="A109" s="21"/>
      <c r="B109" s="22"/>
      <c r="C109" s="22"/>
      <c r="D109" s="22"/>
      <c r="E109" s="22"/>
      <c r="F109" s="23"/>
      <c r="G109" s="23"/>
      <c r="H109" s="23"/>
      <c r="I109" s="23"/>
      <c r="J109" s="23"/>
      <c r="K109" s="23"/>
    </row>
    <row r="110" spans="1:11" ht="15.75" hidden="1" thickBot="1" x14ac:dyDescent="0.3">
      <c r="A110" s="24"/>
      <c r="B110" s="25"/>
      <c r="C110" s="25"/>
      <c r="D110" s="25"/>
      <c r="E110" s="25"/>
      <c r="F110" s="26"/>
      <c r="G110" s="26"/>
      <c r="H110" s="26"/>
      <c r="I110" s="26"/>
      <c r="J110" s="26"/>
      <c r="K110" s="26"/>
    </row>
    <row r="111" spans="1:11" ht="15.75" hidden="1" thickBot="1" x14ac:dyDescent="0.3">
      <c r="A111" s="21"/>
      <c r="B111" s="22"/>
      <c r="C111" s="22"/>
      <c r="D111" s="22"/>
      <c r="E111" s="22"/>
      <c r="F111" s="23"/>
      <c r="G111" s="23"/>
      <c r="H111" s="23"/>
      <c r="I111" s="23"/>
      <c r="J111" s="23"/>
      <c r="K111" s="23"/>
    </row>
    <row r="112" spans="1:11" ht="21.75" customHeight="1" thickBot="1" x14ac:dyDescent="0.3">
      <c r="A112" s="24">
        <v>25</v>
      </c>
      <c r="B112" s="25" t="s">
        <v>0</v>
      </c>
      <c r="C112" s="25" t="s">
        <v>1</v>
      </c>
      <c r="D112" s="25" t="s">
        <v>2</v>
      </c>
      <c r="E112" s="25" t="s">
        <v>101</v>
      </c>
      <c r="F112" s="26">
        <v>4928</v>
      </c>
      <c r="G112" s="26">
        <v>5096</v>
      </c>
      <c r="H112" s="26">
        <v>4566</v>
      </c>
      <c r="I112" s="26">
        <v>4979</v>
      </c>
      <c r="J112" s="26">
        <v>4757</v>
      </c>
      <c r="K112" s="26">
        <v>4969</v>
      </c>
    </row>
    <row r="113" spans="1:16" ht="15.75" hidden="1" thickBot="1" x14ac:dyDescent="0.3">
      <c r="A113" s="21"/>
      <c r="B113" s="22"/>
      <c r="C113" s="22"/>
      <c r="D113" s="22"/>
      <c r="E113" s="22"/>
      <c r="F113" s="23"/>
      <c r="G113" s="23"/>
      <c r="H113" s="23"/>
      <c r="I113" s="23"/>
      <c r="J113" s="23"/>
      <c r="K113" s="23"/>
    </row>
    <row r="114" spans="1:16" ht="15.75" hidden="1" thickBot="1" x14ac:dyDescent="0.3">
      <c r="A114" s="24"/>
      <c r="B114" s="25"/>
      <c r="C114" s="25"/>
      <c r="D114" s="25"/>
      <c r="E114" s="25"/>
      <c r="F114" s="26"/>
      <c r="G114" s="26"/>
      <c r="H114" s="26"/>
      <c r="I114" s="26"/>
      <c r="J114" s="26"/>
      <c r="K114" s="26"/>
    </row>
    <row r="115" spans="1:16" ht="70.5" customHeight="1" thickBot="1" x14ac:dyDescent="0.3">
      <c r="A115" s="21">
        <v>28</v>
      </c>
      <c r="B115" s="22" t="s">
        <v>0</v>
      </c>
      <c r="C115" s="22" t="s">
        <v>1</v>
      </c>
      <c r="D115" s="22" t="s">
        <v>2</v>
      </c>
      <c r="E115" s="22" t="s">
        <v>102</v>
      </c>
      <c r="F115" s="23">
        <v>3378</v>
      </c>
      <c r="G115" s="23">
        <v>3439</v>
      </c>
      <c r="H115" s="23">
        <v>3032</v>
      </c>
      <c r="I115" s="23">
        <v>3095</v>
      </c>
      <c r="J115" s="23">
        <v>3026</v>
      </c>
      <c r="K115" s="23">
        <v>2974</v>
      </c>
    </row>
    <row r="116" spans="1:16" ht="15.75" hidden="1" thickBot="1" x14ac:dyDescent="0.3">
      <c r="A116" s="24"/>
      <c r="B116" s="25"/>
      <c r="C116" s="25"/>
      <c r="D116" s="25"/>
      <c r="E116" s="25"/>
      <c r="F116" s="26"/>
      <c r="G116" s="26"/>
      <c r="H116" s="26"/>
      <c r="I116" s="26"/>
      <c r="J116" s="26"/>
      <c r="K116" s="26"/>
    </row>
    <row r="117" spans="1:16" ht="70.5" customHeight="1" thickBot="1" x14ac:dyDescent="0.3">
      <c r="A117" s="21">
        <v>30</v>
      </c>
      <c r="B117" s="22" t="s">
        <v>0</v>
      </c>
      <c r="C117" s="22" t="s">
        <v>1</v>
      </c>
      <c r="D117" s="22" t="s">
        <v>2</v>
      </c>
      <c r="E117" s="22" t="s">
        <v>103</v>
      </c>
      <c r="F117" s="23">
        <v>2405</v>
      </c>
      <c r="G117" s="23">
        <v>2331</v>
      </c>
      <c r="H117" s="23">
        <v>2302</v>
      </c>
      <c r="I117" s="23">
        <v>2153</v>
      </c>
      <c r="J117" s="23">
        <v>2168</v>
      </c>
      <c r="K117" s="23">
        <v>2463</v>
      </c>
    </row>
    <row r="118" spans="1:16" ht="15.75" hidden="1" thickBot="1" x14ac:dyDescent="0.3">
      <c r="A118" s="27"/>
      <c r="B118" s="28"/>
      <c r="C118" s="28"/>
      <c r="D118" s="28"/>
      <c r="E118" s="28"/>
      <c r="F118" s="29"/>
      <c r="G118" s="29"/>
      <c r="H118" s="29"/>
      <c r="I118" s="29"/>
      <c r="J118" s="29"/>
      <c r="K118" s="29"/>
    </row>
    <row r="119" spans="1:16" ht="15.75" hidden="1" thickBot="1" x14ac:dyDescent="0.3">
      <c r="A119" s="21"/>
      <c r="B119" s="22"/>
      <c r="C119" s="22"/>
      <c r="D119" s="22"/>
      <c r="E119" s="22"/>
      <c r="F119" s="23"/>
      <c r="G119" s="23"/>
      <c r="H119" s="23"/>
      <c r="I119" s="23"/>
      <c r="J119" s="23"/>
      <c r="K119" s="23"/>
    </row>
    <row r="120" spans="1:16" ht="36.75" thickBot="1" x14ac:dyDescent="0.3">
      <c r="A120" s="24">
        <v>33</v>
      </c>
      <c r="B120" s="25" t="s">
        <v>0</v>
      </c>
      <c r="C120" s="25" t="s">
        <v>1</v>
      </c>
      <c r="D120" s="25" t="s">
        <v>2</v>
      </c>
      <c r="E120" s="25" t="s">
        <v>104</v>
      </c>
      <c r="F120" s="26">
        <v>3129</v>
      </c>
      <c r="G120" s="26">
        <v>3258</v>
      </c>
      <c r="H120" s="26">
        <v>3115</v>
      </c>
      <c r="I120" s="26">
        <v>3253</v>
      </c>
      <c r="J120" s="26">
        <v>2979</v>
      </c>
      <c r="K120" s="26">
        <v>3330</v>
      </c>
    </row>
    <row r="121" spans="1:16" ht="36.75" thickBot="1" x14ac:dyDescent="0.3">
      <c r="A121" s="21">
        <v>34</v>
      </c>
      <c r="B121" s="22" t="s">
        <v>0</v>
      </c>
      <c r="C121" s="22" t="s">
        <v>1</v>
      </c>
      <c r="D121" s="22" t="s">
        <v>2</v>
      </c>
      <c r="E121" s="22" t="s">
        <v>105</v>
      </c>
      <c r="F121" s="23">
        <v>2911</v>
      </c>
      <c r="G121" s="23">
        <v>2843</v>
      </c>
      <c r="H121" s="23">
        <v>2955</v>
      </c>
      <c r="I121" s="23">
        <v>2890</v>
      </c>
      <c r="J121" s="23">
        <v>3350</v>
      </c>
      <c r="K121" s="23">
        <v>4639</v>
      </c>
    </row>
    <row r="122" spans="1:16" ht="36.75" thickBot="1" x14ac:dyDescent="0.3">
      <c r="A122" s="24">
        <v>35</v>
      </c>
      <c r="B122" s="25" t="s">
        <v>0</v>
      </c>
      <c r="C122" s="25" t="s">
        <v>1</v>
      </c>
      <c r="D122" s="25" t="s">
        <v>2</v>
      </c>
      <c r="E122" s="25" t="s">
        <v>106</v>
      </c>
      <c r="F122" s="26">
        <v>7345</v>
      </c>
      <c r="G122" s="26">
        <v>7703</v>
      </c>
      <c r="H122" s="26">
        <v>7509</v>
      </c>
      <c r="I122" s="26">
        <v>7324</v>
      </c>
      <c r="J122" s="26">
        <v>6988</v>
      </c>
      <c r="K122" s="26">
        <v>7282</v>
      </c>
    </row>
    <row r="124" spans="1:16" ht="30.75" thickBot="1" x14ac:dyDescent="0.3">
      <c r="B124" s="1" t="s">
        <v>52</v>
      </c>
      <c r="C124" s="35">
        <v>2007</v>
      </c>
      <c r="D124" s="35">
        <v>2008</v>
      </c>
      <c r="E124" s="35">
        <v>2009</v>
      </c>
      <c r="F124" s="35">
        <v>2010</v>
      </c>
      <c r="G124" s="35">
        <v>2011</v>
      </c>
      <c r="H124" s="35">
        <v>2012</v>
      </c>
      <c r="I124" s="1" t="s">
        <v>87</v>
      </c>
      <c r="J124" s="55" t="s">
        <v>107</v>
      </c>
      <c r="K124" s="35">
        <v>2007</v>
      </c>
      <c r="L124" s="35">
        <v>2008</v>
      </c>
      <c r="M124" s="35">
        <v>2009</v>
      </c>
      <c r="N124" s="35">
        <v>2010</v>
      </c>
      <c r="O124" s="35">
        <v>2011</v>
      </c>
      <c r="P124" s="35">
        <v>2012</v>
      </c>
    </row>
    <row r="125" spans="1:16" ht="15.75" thickBot="1" x14ac:dyDescent="0.3">
      <c r="B125" s="22" t="s">
        <v>95</v>
      </c>
      <c r="C125">
        <f t="shared" ref="C125:C127" si="8">F95</f>
        <v>2520</v>
      </c>
      <c r="D125">
        <f t="shared" ref="D125:D127" si="9">G95</f>
        <v>2332</v>
      </c>
      <c r="E125">
        <f t="shared" ref="E125:E127" si="10">H95</f>
        <v>2137</v>
      </c>
      <c r="F125">
        <f t="shared" ref="F125:F127" si="11">I95</f>
        <v>2209</v>
      </c>
      <c r="G125">
        <f t="shared" ref="G125:G127" si="12">J95</f>
        <v>2501</v>
      </c>
      <c r="H125">
        <f t="shared" ref="H125:H127" si="13">K95</f>
        <v>2628</v>
      </c>
      <c r="I125">
        <f>CORREL(C125:H125,K125:P125)</f>
        <v>-3.0166440357341218E-2</v>
      </c>
      <c r="J125" t="s">
        <v>109</v>
      </c>
      <c r="K125" s="32">
        <v>2551264.19</v>
      </c>
      <c r="L125" s="32">
        <v>2451143.33</v>
      </c>
      <c r="M125" s="32">
        <v>1767922.45</v>
      </c>
      <c r="N125" s="32">
        <v>1747161.94</v>
      </c>
      <c r="O125" s="32">
        <v>1820431.05</v>
      </c>
      <c r="P125" s="32">
        <v>1401178.5699999996</v>
      </c>
    </row>
    <row r="126" spans="1:16" ht="15.75" thickBot="1" x14ac:dyDescent="0.3">
      <c r="B126" s="25" t="s">
        <v>96</v>
      </c>
      <c r="C126">
        <f t="shared" si="8"/>
        <v>2829</v>
      </c>
      <c r="D126">
        <f t="shared" si="9"/>
        <v>2837</v>
      </c>
      <c r="E126">
        <f t="shared" si="10"/>
        <v>2447</v>
      </c>
      <c r="F126">
        <f t="shared" si="11"/>
        <v>2355</v>
      </c>
      <c r="G126">
        <f t="shared" si="12"/>
        <v>2502</v>
      </c>
      <c r="H126">
        <f t="shared" si="13"/>
        <v>2634</v>
      </c>
      <c r="I126" s="51">
        <f>CORREL(C126:H126,K125:P125)</f>
        <v>0.72669895773859605</v>
      </c>
      <c r="J126">
        <f>CORREL(C126:H126,K126:P126)</f>
        <v>0.72636912975229118</v>
      </c>
      <c r="K126" s="31">
        <v>1492641.82</v>
      </c>
      <c r="L126" s="31">
        <v>1399102.46</v>
      </c>
      <c r="M126" s="31">
        <v>1084195.57</v>
      </c>
      <c r="N126" s="31">
        <v>1093358.32</v>
      </c>
      <c r="O126" s="31">
        <v>1166114.27</v>
      </c>
      <c r="P126" s="31">
        <v>942043.79</v>
      </c>
    </row>
    <row r="127" spans="1:16" ht="15.75" thickBot="1" x14ac:dyDescent="0.3">
      <c r="B127" s="22" t="s">
        <v>97</v>
      </c>
      <c r="C127">
        <f t="shared" si="8"/>
        <v>7149</v>
      </c>
      <c r="D127">
        <f t="shared" si="9"/>
        <v>7266</v>
      </c>
      <c r="E127">
        <f t="shared" si="10"/>
        <v>7128</v>
      </c>
      <c r="F127">
        <f t="shared" si="11"/>
        <v>7205</v>
      </c>
      <c r="G127">
        <f t="shared" si="12"/>
        <v>6940</v>
      </c>
      <c r="H127">
        <f t="shared" si="13"/>
        <v>7672</v>
      </c>
      <c r="I127">
        <f>CORREL(C127:H127,K125:P125)</f>
        <v>-0.38706396852988267</v>
      </c>
      <c r="J127">
        <f>CORREL(C126:H126,K127:P127)</f>
        <v>0.72211291754569829</v>
      </c>
      <c r="K127" s="31">
        <v>602941.05000000005</v>
      </c>
      <c r="L127" s="31">
        <v>1023166.44</v>
      </c>
      <c r="M127" s="31">
        <v>472878.05</v>
      </c>
      <c r="N127" s="31">
        <v>406055.49</v>
      </c>
      <c r="O127" s="31">
        <v>419433.49</v>
      </c>
      <c r="P127" s="31">
        <v>376791.73000000004</v>
      </c>
    </row>
    <row r="128" spans="1:16" ht="15.75" thickBot="1" x14ac:dyDescent="0.3">
      <c r="B128" s="22" t="s">
        <v>98</v>
      </c>
      <c r="C128">
        <f t="shared" ref="C128:H128" si="14">F99</f>
        <v>2371</v>
      </c>
      <c r="D128">
        <f t="shared" si="14"/>
        <v>2403</v>
      </c>
      <c r="E128">
        <f t="shared" si="14"/>
        <v>2110</v>
      </c>
      <c r="F128">
        <f t="shared" si="14"/>
        <v>2133</v>
      </c>
      <c r="G128">
        <f t="shared" si="14"/>
        <v>2118</v>
      </c>
      <c r="H128">
        <f t="shared" si="14"/>
        <v>2391</v>
      </c>
      <c r="I128" s="52">
        <f>CORREL(C128:H128,K125:P125)</f>
        <v>0.418518775256918</v>
      </c>
      <c r="J128">
        <f>CORREL(C128:H128,K128:P128)</f>
        <v>0.63443702569302851</v>
      </c>
      <c r="K128" s="47">
        <v>922651.89</v>
      </c>
      <c r="L128" s="47">
        <v>1084436.02</v>
      </c>
      <c r="M128" s="47">
        <v>645375.86</v>
      </c>
      <c r="N128" s="47">
        <v>562892.55000000005</v>
      </c>
      <c r="O128" s="47">
        <v>664920.93000000005</v>
      </c>
      <c r="P128" s="47">
        <v>593430.64000000048</v>
      </c>
    </row>
    <row r="129" spans="1:23" ht="15.75" thickBot="1" x14ac:dyDescent="0.3">
      <c r="B129" s="25" t="s">
        <v>15</v>
      </c>
      <c r="C129">
        <f t="shared" ref="C129:H131" si="15">F104</f>
        <v>2103</v>
      </c>
      <c r="D129">
        <f t="shared" si="15"/>
        <v>2225</v>
      </c>
      <c r="E129">
        <f t="shared" si="15"/>
        <v>2089</v>
      </c>
      <c r="F129">
        <f t="shared" si="15"/>
        <v>2113</v>
      </c>
      <c r="G129">
        <f t="shared" si="15"/>
        <v>2285</v>
      </c>
      <c r="H129">
        <f t="shared" si="15"/>
        <v>2553</v>
      </c>
      <c r="I129">
        <f>CORREL(C129:H129,K125:P125)</f>
        <v>-0.53817355830467206</v>
      </c>
      <c r="K129" s="32"/>
      <c r="L129" s="32"/>
      <c r="M129" s="32"/>
      <c r="N129" s="32"/>
      <c r="O129" s="32"/>
      <c r="P129" s="32"/>
    </row>
    <row r="130" spans="1:23" ht="15.75" thickBot="1" x14ac:dyDescent="0.3">
      <c r="B130" s="22" t="s">
        <v>99</v>
      </c>
      <c r="C130">
        <f t="shared" si="15"/>
        <v>3093</v>
      </c>
      <c r="D130">
        <f t="shared" si="15"/>
        <v>3783</v>
      </c>
      <c r="E130">
        <f t="shared" si="15"/>
        <v>6117</v>
      </c>
      <c r="F130">
        <f t="shared" si="15"/>
        <v>5063</v>
      </c>
      <c r="G130">
        <f t="shared" si="15"/>
        <v>5226</v>
      </c>
      <c r="H130">
        <f t="shared" si="15"/>
        <v>3951</v>
      </c>
      <c r="I130">
        <f>CORREL(C130:H130,K125:P125)</f>
        <v>-0.56219387403184251</v>
      </c>
      <c r="J130" t="s">
        <v>109</v>
      </c>
      <c r="K130" s="31"/>
      <c r="L130" s="31"/>
      <c r="M130" s="31"/>
      <c r="N130" s="31"/>
      <c r="O130" s="31"/>
      <c r="P130" s="31"/>
    </row>
    <row r="131" spans="1:23" ht="15.75" thickBot="1" x14ac:dyDescent="0.3">
      <c r="B131" s="25" t="s">
        <v>100</v>
      </c>
      <c r="C131">
        <f t="shared" si="15"/>
        <v>3459</v>
      </c>
      <c r="D131">
        <f t="shared" si="15"/>
        <v>3310</v>
      </c>
      <c r="E131">
        <f t="shared" si="15"/>
        <v>3187</v>
      </c>
      <c r="F131">
        <f t="shared" si="15"/>
        <v>3326</v>
      </c>
      <c r="G131">
        <f t="shared" si="15"/>
        <v>3457</v>
      </c>
      <c r="H131">
        <f t="shared" si="15"/>
        <v>3812</v>
      </c>
      <c r="I131">
        <f>CORREL(C131:H131,K125:P125)</f>
        <v>-0.3945292738177148</v>
      </c>
      <c r="K131" s="31"/>
      <c r="L131" s="31"/>
      <c r="M131" s="31"/>
      <c r="N131" s="31"/>
      <c r="O131" s="31"/>
      <c r="P131" s="31"/>
    </row>
    <row r="132" spans="1:23" ht="15.75" thickBot="1" x14ac:dyDescent="0.3">
      <c r="B132" s="25" t="s">
        <v>101</v>
      </c>
      <c r="C132">
        <f t="shared" ref="C132:H132" si="16">F112</f>
        <v>4928</v>
      </c>
      <c r="D132">
        <f t="shared" si="16"/>
        <v>5096</v>
      </c>
      <c r="E132">
        <f t="shared" si="16"/>
        <v>4566</v>
      </c>
      <c r="F132">
        <f t="shared" si="16"/>
        <v>4979</v>
      </c>
      <c r="G132">
        <f t="shared" si="16"/>
        <v>4757</v>
      </c>
      <c r="H132">
        <f t="shared" si="16"/>
        <v>4969</v>
      </c>
      <c r="I132" s="52">
        <f>CORREL(C132:H132,K125:P125)</f>
        <v>0.33167634260778645</v>
      </c>
      <c r="K132" s="31"/>
      <c r="L132" s="31"/>
      <c r="M132" s="31"/>
      <c r="N132" s="31"/>
      <c r="O132" s="31"/>
      <c r="P132" s="31"/>
    </row>
    <row r="133" spans="1:23" ht="15.75" thickBot="1" x14ac:dyDescent="0.3">
      <c r="B133" s="22" t="s">
        <v>102</v>
      </c>
      <c r="C133">
        <f t="shared" ref="C133:H133" si="17">F115</f>
        <v>3378</v>
      </c>
      <c r="D133">
        <f t="shared" si="17"/>
        <v>3439</v>
      </c>
      <c r="E133">
        <f t="shared" si="17"/>
        <v>3032</v>
      </c>
      <c r="F133">
        <f t="shared" si="17"/>
        <v>3095</v>
      </c>
      <c r="G133">
        <f t="shared" si="17"/>
        <v>3026</v>
      </c>
      <c r="H133">
        <f t="shared" si="17"/>
        <v>2974</v>
      </c>
      <c r="I133" s="51">
        <f>CORREL(C133:H133,K125:P125)</f>
        <v>0.95604736744424645</v>
      </c>
      <c r="J133">
        <f>CORREL(C133:H133,K133:P133)</f>
        <v>0.91938276930196305</v>
      </c>
      <c r="K133" s="31">
        <v>364213.6</v>
      </c>
      <c r="L133" s="31">
        <v>407492.66</v>
      </c>
      <c r="M133" s="31">
        <v>262009.98</v>
      </c>
      <c r="N133" s="31">
        <v>249800.47</v>
      </c>
      <c r="O133" s="31">
        <v>131706.01999999999</v>
      </c>
      <c r="P133" s="31">
        <v>116800.64999999998</v>
      </c>
    </row>
    <row r="134" spans="1:23" ht="15.75" thickBot="1" x14ac:dyDescent="0.3">
      <c r="B134" s="22" t="s">
        <v>103</v>
      </c>
      <c r="C134">
        <f t="shared" ref="C134:H134" si="18">F117</f>
        <v>2405</v>
      </c>
      <c r="D134">
        <f t="shared" si="18"/>
        <v>2331</v>
      </c>
      <c r="E134">
        <f t="shared" si="18"/>
        <v>2302</v>
      </c>
      <c r="F134">
        <f t="shared" si="18"/>
        <v>2153</v>
      </c>
      <c r="G134">
        <f t="shared" si="18"/>
        <v>2168</v>
      </c>
      <c r="H134">
        <f t="shared" si="18"/>
        <v>2463</v>
      </c>
      <c r="I134">
        <f>CORREL(C134:H134,K125:P125)</f>
        <v>0.12765300610643296</v>
      </c>
      <c r="J134" t="s">
        <v>110</v>
      </c>
      <c r="K134" s="31"/>
      <c r="L134" s="31"/>
      <c r="M134" s="31"/>
      <c r="N134" s="31"/>
      <c r="O134" s="31"/>
      <c r="P134" s="31"/>
    </row>
    <row r="135" spans="1:23" ht="15.75" thickBot="1" x14ac:dyDescent="0.3">
      <c r="B135" s="25" t="s">
        <v>104</v>
      </c>
      <c r="C135">
        <f t="shared" ref="C135:H137" si="19">F120</f>
        <v>3129</v>
      </c>
      <c r="D135">
        <f t="shared" si="19"/>
        <v>3258</v>
      </c>
      <c r="E135">
        <f t="shared" si="19"/>
        <v>3115</v>
      </c>
      <c r="F135">
        <f t="shared" si="19"/>
        <v>3253</v>
      </c>
      <c r="G135">
        <f t="shared" si="19"/>
        <v>2979</v>
      </c>
      <c r="H135">
        <f t="shared" si="19"/>
        <v>3330</v>
      </c>
      <c r="I135">
        <f>CORREL(C135:H135,K125:P125)</f>
        <v>-0.17769868998252686</v>
      </c>
      <c r="J135" t="s">
        <v>110</v>
      </c>
      <c r="K135" s="31"/>
      <c r="L135" s="31"/>
      <c r="M135" s="31"/>
      <c r="N135" s="31"/>
      <c r="O135" s="31"/>
      <c r="P135" s="31"/>
    </row>
    <row r="136" spans="1:23" ht="15.75" thickBot="1" x14ac:dyDescent="0.3">
      <c r="B136" s="22" t="s">
        <v>105</v>
      </c>
      <c r="C136">
        <f t="shared" si="19"/>
        <v>2911</v>
      </c>
      <c r="D136">
        <f t="shared" si="19"/>
        <v>2843</v>
      </c>
      <c r="E136">
        <f t="shared" si="19"/>
        <v>2955</v>
      </c>
      <c r="F136">
        <f t="shared" si="19"/>
        <v>2890</v>
      </c>
      <c r="G136">
        <f t="shared" si="19"/>
        <v>3350</v>
      </c>
      <c r="H136">
        <f t="shared" si="19"/>
        <v>4639</v>
      </c>
      <c r="I136">
        <f>CORREL(C136:H136,K125:P125)</f>
        <v>-0.67569057061155502</v>
      </c>
      <c r="J136" t="s">
        <v>109</v>
      </c>
      <c r="K136" s="31"/>
      <c r="L136" s="31"/>
      <c r="M136" s="31"/>
      <c r="N136" s="31"/>
      <c r="O136" s="31"/>
      <c r="P136" s="31"/>
    </row>
    <row r="137" spans="1:23" ht="15.75" thickBot="1" x14ac:dyDescent="0.3">
      <c r="B137" s="25" t="s">
        <v>106</v>
      </c>
      <c r="C137">
        <f t="shared" si="19"/>
        <v>7345</v>
      </c>
      <c r="D137">
        <f t="shared" si="19"/>
        <v>7703</v>
      </c>
      <c r="E137">
        <f t="shared" si="19"/>
        <v>7509</v>
      </c>
      <c r="F137">
        <f t="shared" si="19"/>
        <v>7324</v>
      </c>
      <c r="G137">
        <f t="shared" si="19"/>
        <v>6988</v>
      </c>
      <c r="H137">
        <f t="shared" si="19"/>
        <v>7282</v>
      </c>
      <c r="I137" s="52">
        <f>CORREL(C137:H137,K125:P125)</f>
        <v>0.43687377814219364</v>
      </c>
      <c r="J137">
        <f>CORREL(C137:H137,K137:P137)</f>
        <v>0.769826185561168</v>
      </c>
      <c r="K137" s="31">
        <v>364213.6</v>
      </c>
      <c r="L137" s="31">
        <v>407492.66</v>
      </c>
      <c r="M137" s="31">
        <v>262009.98</v>
      </c>
      <c r="N137" s="31">
        <v>249800.47</v>
      </c>
      <c r="O137" s="31">
        <v>131706.01999999999</v>
      </c>
      <c r="P137" s="31">
        <v>116800.64999999998</v>
      </c>
    </row>
    <row r="138" spans="1:23" ht="15.75" thickBot="1" x14ac:dyDescent="0.3">
      <c r="B138" s="25"/>
    </row>
    <row r="139" spans="1:23" x14ac:dyDescent="0.25">
      <c r="B139" s="1" t="s">
        <v>130</v>
      </c>
      <c r="C139" s="1" t="s">
        <v>131</v>
      </c>
      <c r="D139" s="1" t="s">
        <v>132</v>
      </c>
      <c r="E139" s="1" t="s">
        <v>70</v>
      </c>
      <c r="F139" s="1" t="s">
        <v>133</v>
      </c>
      <c r="G139" s="1" t="s">
        <v>28</v>
      </c>
      <c r="I139" s="1" t="s">
        <v>73</v>
      </c>
      <c r="K139" s="1" t="s">
        <v>131</v>
      </c>
      <c r="L139" s="1" t="s">
        <v>133</v>
      </c>
      <c r="M139" s="1" t="s">
        <v>28</v>
      </c>
      <c r="N139" s="1" t="s">
        <v>132</v>
      </c>
      <c r="O139" s="1" t="s">
        <v>130</v>
      </c>
      <c r="P139" s="1" t="s">
        <v>70</v>
      </c>
      <c r="Q139" s="1"/>
      <c r="R139" s="1">
        <v>2007</v>
      </c>
      <c r="S139" s="1">
        <v>2008</v>
      </c>
      <c r="T139" s="1">
        <v>2009</v>
      </c>
      <c r="U139" s="1">
        <v>2010</v>
      </c>
      <c r="V139" s="1">
        <v>2011</v>
      </c>
      <c r="W139" s="1">
        <v>2012</v>
      </c>
    </row>
    <row r="140" spans="1:23" x14ac:dyDescent="0.25">
      <c r="A140" s="32" t="s">
        <v>129</v>
      </c>
      <c r="B140" s="32">
        <v>127401</v>
      </c>
      <c r="C140" s="32">
        <v>86908</v>
      </c>
      <c r="D140" s="32">
        <v>68184</v>
      </c>
      <c r="E140" s="32">
        <v>60715</v>
      </c>
      <c r="F140" s="32">
        <v>48015</v>
      </c>
      <c r="G140" s="32">
        <v>42387</v>
      </c>
      <c r="I140" s="32">
        <v>238101</v>
      </c>
      <c r="J140" s="1" t="s">
        <v>134</v>
      </c>
      <c r="K140" s="32">
        <v>7177456</v>
      </c>
      <c r="L140" s="32">
        <v>5151843</v>
      </c>
      <c r="M140" s="32">
        <v>4473708</v>
      </c>
      <c r="N140" s="32">
        <v>3301266</v>
      </c>
      <c r="O140" s="32">
        <v>1532023</v>
      </c>
      <c r="P140" s="32">
        <v>300236</v>
      </c>
      <c r="Q140" t="s">
        <v>135</v>
      </c>
      <c r="R140" s="32">
        <v>2551264.19</v>
      </c>
      <c r="S140" s="32">
        <v>2451143.33</v>
      </c>
      <c r="T140" s="32">
        <v>1767922.45</v>
      </c>
      <c r="U140" s="32">
        <v>1747161.94</v>
      </c>
      <c r="V140" s="32">
        <v>1820431.05</v>
      </c>
      <c r="W140" s="32">
        <v>1401178.5699999996</v>
      </c>
    </row>
    <row r="141" spans="1:23" x14ac:dyDescent="0.25">
      <c r="A141" s="31"/>
      <c r="J141" s="1"/>
      <c r="Q141" t="s">
        <v>136</v>
      </c>
      <c r="R141" s="32">
        <v>41409</v>
      </c>
      <c r="S141" s="32">
        <v>42868</v>
      </c>
      <c r="T141" s="32">
        <v>39268</v>
      </c>
      <c r="U141" s="32">
        <v>37558</v>
      </c>
      <c r="V141" s="32">
        <v>37330</v>
      </c>
      <c r="W141" s="32">
        <v>39668</v>
      </c>
    </row>
    <row r="142" spans="1:23" x14ac:dyDescent="0.25">
      <c r="A142" s="63"/>
      <c r="B142" s="1"/>
      <c r="J142" s="1"/>
    </row>
    <row r="143" spans="1:23" x14ac:dyDescent="0.25">
      <c r="A143" s="31"/>
      <c r="B143" s="1"/>
      <c r="J143" s="1"/>
    </row>
    <row r="144" spans="1:23" x14ac:dyDescent="0.25">
      <c r="A144" s="31"/>
      <c r="J144" s="1"/>
    </row>
    <row r="145" spans="1:10" ht="15.75" thickBot="1" x14ac:dyDescent="0.3">
      <c r="A145" s="31"/>
      <c r="J145" s="1"/>
    </row>
    <row r="146" spans="1:10" ht="15.75" thickBot="1" x14ac:dyDescent="0.3">
      <c r="A146" s="31"/>
      <c r="B146" s="25"/>
      <c r="J146" s="25"/>
    </row>
    <row r="147" spans="1:10" ht="15.75" thickBot="1" x14ac:dyDescent="0.3">
      <c r="A147" s="64"/>
      <c r="B147" s="65"/>
      <c r="J147" s="65"/>
    </row>
    <row r="148" spans="1:10" ht="15.75" thickBot="1" x14ac:dyDescent="0.3">
      <c r="B148" s="28"/>
    </row>
    <row r="149" spans="1:10" ht="15.75" thickBot="1" x14ac:dyDescent="0.3">
      <c r="B149" s="22"/>
    </row>
  </sheetData>
  <sortState ref="A140:F140">
    <sortCondition descending="1" ref="B140"/>
    <sortCondition ref="E140"/>
    <sortCondition ref="F140"/>
    <sortCondition ref="C140"/>
    <sortCondition ref="D140"/>
    <sortCondition ref="A140"/>
  </sortState>
  <pageMargins left="0.7" right="0.7" top="0.75" bottom="0.75" header="0.3" footer="0.3"/>
  <pageSetup orientation="portrait" horizontalDpi="1200" verticalDpi="1200" r:id="rId1"/>
  <ignoredErrors>
    <ignoredError sqref="C11:H11" formulaRange="1"/>
  </ignoredErrors>
  <drawing r:id="rId2"/>
  <legacyDrawing r:id="rId3"/>
  <oleObjects>
    <mc:AlternateContent xmlns:mc="http://schemas.openxmlformats.org/markup-compatibility/2006">
      <mc:Choice Requires="x14">
        <oleObject progId="Word.Document.12" shapeId="1067" r:id="rId4">
          <objectPr defaultSize="0" r:id="rId5">
            <anchor moveWithCells="1">
              <from>
                <xdr:col>36</xdr:col>
                <xdr:colOff>561975</xdr:colOff>
                <xdr:row>49</xdr:row>
                <xdr:rowOff>9525</xdr:rowOff>
              </from>
              <to>
                <xdr:col>46</xdr:col>
                <xdr:colOff>552450</xdr:colOff>
                <xdr:row>57</xdr:row>
                <xdr:rowOff>95250</xdr:rowOff>
              </to>
            </anchor>
          </objectPr>
        </oleObject>
      </mc:Choice>
      <mc:Fallback>
        <oleObject progId="Word.Document.12" shapeId="106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J19" sqref="J19"/>
    </sheetView>
  </sheetViews>
  <sheetFormatPr defaultRowHeight="15" x14ac:dyDescent="0.25"/>
  <cols>
    <col min="1" max="1" width="17.85546875" customWidth="1"/>
    <col min="2" max="2" width="16.140625" customWidth="1"/>
    <col min="3" max="3" width="15.5703125" customWidth="1"/>
    <col min="4" max="4" width="15.85546875" customWidth="1"/>
    <col min="5" max="5" width="16.42578125" customWidth="1"/>
    <col min="6" max="6" width="17.5703125" customWidth="1"/>
    <col min="7" max="7" width="14.28515625" customWidth="1"/>
    <col min="8" max="8" width="20.140625" customWidth="1"/>
    <col min="9" max="9" width="20.42578125" customWidth="1"/>
  </cols>
  <sheetData>
    <row r="1" spans="1:9" x14ac:dyDescent="0.25">
      <c r="A1" t="s">
        <v>169</v>
      </c>
    </row>
    <row r="2" spans="1:9" ht="15.75" thickBot="1" x14ac:dyDescent="0.3"/>
    <row r="3" spans="1:9" x14ac:dyDescent="0.25">
      <c r="A3" s="78" t="s">
        <v>170</v>
      </c>
      <c r="B3" s="78"/>
    </row>
    <row r="4" spans="1:9" x14ac:dyDescent="0.25">
      <c r="A4" s="75" t="s">
        <v>171</v>
      </c>
      <c r="B4" s="75">
        <v>0.77010291698331568</v>
      </c>
    </row>
    <row r="5" spans="1:9" x14ac:dyDescent="0.25">
      <c r="A5" s="75" t="s">
        <v>172</v>
      </c>
      <c r="B5" s="75">
        <v>0.59305850274621152</v>
      </c>
    </row>
    <row r="6" spans="1:9" x14ac:dyDescent="0.25">
      <c r="A6" s="75" t="s">
        <v>173</v>
      </c>
      <c r="B6" s="75">
        <v>0.51167020329545387</v>
      </c>
    </row>
    <row r="7" spans="1:9" x14ac:dyDescent="0.25">
      <c r="A7" s="75" t="s">
        <v>174</v>
      </c>
      <c r="B7" s="75">
        <v>1594.4295529964104</v>
      </c>
    </row>
    <row r="8" spans="1:9" ht="15.75" thickBot="1" x14ac:dyDescent="0.3">
      <c r="A8" s="76" t="s">
        <v>175</v>
      </c>
      <c r="B8" s="76">
        <v>7</v>
      </c>
    </row>
    <row r="10" spans="1:9" ht="15.75" thickBot="1" x14ac:dyDescent="0.3">
      <c r="A10" t="s">
        <v>176</v>
      </c>
    </row>
    <row r="11" spans="1:9" x14ac:dyDescent="0.25">
      <c r="A11" s="77"/>
      <c r="B11" s="77" t="s">
        <v>180</v>
      </c>
      <c r="C11" s="77" t="s">
        <v>181</v>
      </c>
      <c r="D11" s="77" t="s">
        <v>182</v>
      </c>
      <c r="E11" s="77" t="s">
        <v>183</v>
      </c>
      <c r="F11" s="77" t="s">
        <v>184</v>
      </c>
    </row>
    <row r="12" spans="1:9" x14ac:dyDescent="0.25">
      <c r="A12" s="75" t="s">
        <v>177</v>
      </c>
      <c r="B12" s="75">
        <v>1</v>
      </c>
      <c r="C12" s="75">
        <v>18524488.859801196</v>
      </c>
      <c r="D12" s="75">
        <v>18524488.859801196</v>
      </c>
      <c r="E12" s="75">
        <v>7.2867784036331829</v>
      </c>
      <c r="F12" s="75">
        <v>4.2814578286208979E-2</v>
      </c>
    </row>
    <row r="13" spans="1:9" x14ac:dyDescent="0.25">
      <c r="A13" s="75" t="s">
        <v>178</v>
      </c>
      <c r="B13" s="75">
        <v>5</v>
      </c>
      <c r="C13" s="75">
        <v>12711027.997341663</v>
      </c>
      <c r="D13" s="75">
        <v>2542205.5994683327</v>
      </c>
      <c r="E13" s="75"/>
      <c r="F13" s="75"/>
    </row>
    <row r="14" spans="1:9" ht="15.75" thickBot="1" x14ac:dyDescent="0.3">
      <c r="A14" s="76" t="s">
        <v>2</v>
      </c>
      <c r="B14" s="76">
        <v>6</v>
      </c>
      <c r="C14" s="76">
        <v>31235516.857142858</v>
      </c>
      <c r="D14" s="76"/>
      <c r="E14" s="76"/>
      <c r="F14" s="76"/>
    </row>
    <row r="15" spans="1:9" ht="15.75" thickBot="1" x14ac:dyDescent="0.3"/>
    <row r="16" spans="1:9" x14ac:dyDescent="0.25">
      <c r="A16" s="77"/>
      <c r="B16" s="77" t="s">
        <v>185</v>
      </c>
      <c r="C16" s="77" t="s">
        <v>174</v>
      </c>
      <c r="D16" s="77" t="s">
        <v>186</v>
      </c>
      <c r="E16" s="77" t="s">
        <v>187</v>
      </c>
      <c r="F16" s="77" t="s">
        <v>188</v>
      </c>
      <c r="G16" s="77" t="s">
        <v>189</v>
      </c>
      <c r="H16" s="77" t="s">
        <v>190</v>
      </c>
      <c r="I16" s="77" t="s">
        <v>191</v>
      </c>
    </row>
    <row r="17" spans="1:9" x14ac:dyDescent="0.25">
      <c r="A17" s="75" t="s">
        <v>179</v>
      </c>
      <c r="B17" s="75">
        <v>31895.705517662922</v>
      </c>
      <c r="C17" s="75">
        <v>2790.321975716879</v>
      </c>
      <c r="D17" s="75">
        <v>11.430833357311174</v>
      </c>
      <c r="E17" s="75">
        <v>8.9731794414026571E-5</v>
      </c>
      <c r="F17" s="75">
        <v>24722.954533927761</v>
      </c>
      <c r="G17" s="75">
        <v>39068.456501398083</v>
      </c>
      <c r="H17" s="75">
        <v>24722.954533927761</v>
      </c>
      <c r="I17" s="75">
        <v>39068.456501398083</v>
      </c>
    </row>
    <row r="18" spans="1:9" ht="15.75" thickBot="1" x14ac:dyDescent="0.3">
      <c r="A18" s="76" t="s">
        <v>192</v>
      </c>
      <c r="B18" s="76">
        <v>3.9008279093584396E-3</v>
      </c>
      <c r="C18" s="76">
        <v>1.4450704155406029E-3</v>
      </c>
      <c r="D18" s="76">
        <v>2.6994033421541843</v>
      </c>
      <c r="E18" s="76">
        <v>4.2814578286209028E-2</v>
      </c>
      <c r="F18" s="76">
        <v>1.8615614931093976E-4</v>
      </c>
      <c r="G18" s="76">
        <v>7.6154996694059391E-3</v>
      </c>
      <c r="H18" s="76">
        <v>1.8615614931093976E-4</v>
      </c>
      <c r="I18" s="76">
        <v>7.6154996694059391E-3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workbookViewId="0">
      <selection activeCell="P8" sqref="P8"/>
    </sheetView>
  </sheetViews>
  <sheetFormatPr defaultRowHeight="15" x14ac:dyDescent="0.25"/>
  <cols>
    <col min="2" max="2" width="17.5703125" customWidth="1"/>
    <col min="3" max="3" width="12.5703125" customWidth="1"/>
    <col min="4" max="4" width="1.5703125" customWidth="1"/>
    <col min="5" max="5" width="17.5703125" customWidth="1"/>
    <col min="6" max="6" width="12.5703125" customWidth="1"/>
    <col min="7" max="7" width="3" customWidth="1"/>
    <col min="8" max="8" width="17.5703125" customWidth="1"/>
    <col min="9" max="9" width="12.5703125" customWidth="1"/>
  </cols>
  <sheetData>
    <row r="1" spans="2:6" ht="15.75" thickBot="1" x14ac:dyDescent="0.3"/>
    <row r="2" spans="2:6" ht="78" customHeight="1" thickBot="1" x14ac:dyDescent="0.3">
      <c r="B2" s="66" t="s">
        <v>139</v>
      </c>
      <c r="C2" s="68" t="s">
        <v>140</v>
      </c>
      <c r="E2" s="71" t="s">
        <v>139</v>
      </c>
      <c r="F2" s="68" t="s">
        <v>146</v>
      </c>
    </row>
    <row r="3" spans="2:6" ht="26.25" thickBot="1" x14ac:dyDescent="0.3">
      <c r="B3" s="69" t="s">
        <v>141</v>
      </c>
      <c r="C3" s="70" t="s">
        <v>142</v>
      </c>
      <c r="E3" s="69" t="s">
        <v>147</v>
      </c>
      <c r="F3" s="70" t="s">
        <v>148</v>
      </c>
    </row>
    <row r="4" spans="2:6" ht="15.75" thickBot="1" x14ac:dyDescent="0.3">
      <c r="B4" s="69" t="s">
        <v>37</v>
      </c>
      <c r="C4" s="70" t="s">
        <v>143</v>
      </c>
      <c r="E4" s="69" t="s">
        <v>115</v>
      </c>
      <c r="F4" s="70" t="s">
        <v>149</v>
      </c>
    </row>
    <row r="5" spans="2:6" ht="26.25" thickBot="1" x14ac:dyDescent="0.3">
      <c r="B5" s="69" t="s">
        <v>144</v>
      </c>
      <c r="C5" s="70" t="s">
        <v>145</v>
      </c>
      <c r="E5" s="69" t="s">
        <v>39</v>
      </c>
      <c r="F5" s="70" t="s">
        <v>150</v>
      </c>
    </row>
    <row r="6" spans="2:6" ht="9.75" customHeight="1" thickBot="1" x14ac:dyDescent="0.3"/>
    <row r="7" spans="2:6" ht="77.25" thickBot="1" x14ac:dyDescent="0.3">
      <c r="B7" s="71" t="s">
        <v>139</v>
      </c>
      <c r="C7" s="68" t="s">
        <v>151</v>
      </c>
      <c r="E7" s="71" t="s">
        <v>139</v>
      </c>
      <c r="F7" s="68" t="s">
        <v>156</v>
      </c>
    </row>
    <row r="8" spans="2:6" ht="25.5" thickBot="1" x14ac:dyDescent="0.3">
      <c r="B8" s="69" t="s">
        <v>44</v>
      </c>
      <c r="C8" s="70" t="s">
        <v>152</v>
      </c>
      <c r="E8" s="69" t="s">
        <v>157</v>
      </c>
      <c r="F8" s="74" t="s">
        <v>158</v>
      </c>
    </row>
    <row r="9" spans="2:6" ht="15.75" customHeight="1" thickBot="1" x14ac:dyDescent="0.3">
      <c r="B9" s="69" t="s">
        <v>153</v>
      </c>
      <c r="C9" s="70" t="s">
        <v>149</v>
      </c>
    </row>
    <row r="10" spans="2:6" ht="77.25" thickBot="1" x14ac:dyDescent="0.3">
      <c r="B10" s="69" t="s">
        <v>111</v>
      </c>
      <c r="C10" s="70" t="s">
        <v>154</v>
      </c>
      <c r="E10" s="66" t="s">
        <v>139</v>
      </c>
      <c r="F10" s="67" t="s">
        <v>159</v>
      </c>
    </row>
    <row r="11" spans="2:6" ht="26.25" thickBot="1" x14ac:dyDescent="0.3">
      <c r="B11" s="69" t="s">
        <v>112</v>
      </c>
      <c r="C11" s="70" t="s">
        <v>155</v>
      </c>
      <c r="E11" s="72" t="s">
        <v>160</v>
      </c>
      <c r="F11" s="73" t="s">
        <v>154</v>
      </c>
    </row>
    <row r="12" spans="2:6" ht="6.75" customHeight="1" thickBot="1" x14ac:dyDescent="0.3"/>
    <row r="13" spans="2:6" ht="77.25" thickBot="1" x14ac:dyDescent="0.3">
      <c r="B13" s="71" t="s">
        <v>139</v>
      </c>
      <c r="C13" s="68" t="s">
        <v>161</v>
      </c>
      <c r="E13" s="71" t="s">
        <v>139</v>
      </c>
      <c r="F13" s="68" t="s">
        <v>165</v>
      </c>
    </row>
    <row r="14" spans="2:6" ht="39" thickBot="1" x14ac:dyDescent="0.3">
      <c r="B14" s="69" t="s">
        <v>162</v>
      </c>
      <c r="C14" s="70" t="s">
        <v>163</v>
      </c>
      <c r="E14" s="69" t="s">
        <v>28</v>
      </c>
      <c r="F14" s="70" t="s">
        <v>166</v>
      </c>
    </row>
    <row r="15" spans="2:6" ht="26.25" thickBot="1" x14ac:dyDescent="0.3">
      <c r="B15" s="69" t="s">
        <v>32</v>
      </c>
      <c r="C15" s="70" t="s">
        <v>164</v>
      </c>
      <c r="E15" s="69" t="s">
        <v>114</v>
      </c>
      <c r="F15" s="70" t="s">
        <v>167</v>
      </c>
    </row>
    <row r="16" spans="2:6" ht="39" thickBot="1" x14ac:dyDescent="0.3">
      <c r="E16" s="69" t="s">
        <v>30</v>
      </c>
      <c r="F16" s="70" t="s">
        <v>168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workbookViewId="0">
      <selection activeCell="J10" sqref="J10"/>
    </sheetView>
  </sheetViews>
  <sheetFormatPr defaultRowHeight="15" x14ac:dyDescent="0.25"/>
  <cols>
    <col min="2" max="2" width="17.5703125" customWidth="1"/>
    <col min="3" max="3" width="12.5703125" customWidth="1"/>
    <col min="4" max="4" width="1.5703125" customWidth="1"/>
    <col min="5" max="5" width="18.42578125" customWidth="1"/>
    <col min="6" max="6" width="12.5703125" customWidth="1"/>
    <col min="7" max="7" width="3" customWidth="1"/>
    <col min="8" max="8" width="17.5703125" customWidth="1"/>
    <col min="9" max="9" width="12.5703125" customWidth="1"/>
  </cols>
  <sheetData>
    <row r="1" spans="2:6" ht="10.5" customHeight="1" thickBot="1" x14ac:dyDescent="0.3"/>
    <row r="2" spans="2:6" ht="103.5" customHeight="1" thickBot="1" x14ac:dyDescent="0.3">
      <c r="B2" s="66" t="s">
        <v>194</v>
      </c>
      <c r="C2" s="68" t="s">
        <v>140</v>
      </c>
      <c r="E2" s="83" t="s">
        <v>194</v>
      </c>
      <c r="F2" s="68" t="s">
        <v>146</v>
      </c>
    </row>
    <row r="3" spans="2:6" ht="26.25" thickBot="1" x14ac:dyDescent="0.3">
      <c r="B3" s="69" t="s">
        <v>141</v>
      </c>
      <c r="C3" s="70" t="s">
        <v>142</v>
      </c>
      <c r="E3" s="69" t="s">
        <v>147</v>
      </c>
      <c r="F3" s="70" t="s">
        <v>148</v>
      </c>
    </row>
    <row r="4" spans="2:6" ht="15.75" thickBot="1" x14ac:dyDescent="0.3">
      <c r="B4" s="69" t="s">
        <v>37</v>
      </c>
      <c r="C4" s="70" t="s">
        <v>143</v>
      </c>
      <c r="E4" s="69" t="s">
        <v>115</v>
      </c>
      <c r="F4" s="70" t="s">
        <v>149</v>
      </c>
    </row>
    <row r="5" spans="2:6" ht="26.25" thickBot="1" x14ac:dyDescent="0.3">
      <c r="B5" s="69" t="s">
        <v>144</v>
      </c>
      <c r="C5" s="70" t="s">
        <v>145</v>
      </c>
      <c r="E5" s="69" t="s">
        <v>39</v>
      </c>
      <c r="F5" s="70" t="s">
        <v>150</v>
      </c>
    </row>
    <row r="6" spans="2:6" ht="9.75" customHeight="1" thickBot="1" x14ac:dyDescent="0.3"/>
    <row r="7" spans="2:6" ht="102.75" thickBot="1" x14ac:dyDescent="0.3">
      <c r="B7" s="71" t="s">
        <v>194</v>
      </c>
      <c r="C7" s="68" t="s">
        <v>151</v>
      </c>
      <c r="E7" s="71" t="s">
        <v>194</v>
      </c>
      <c r="F7" s="68" t="s">
        <v>156</v>
      </c>
    </row>
    <row r="8" spans="2:6" ht="25.5" thickBot="1" x14ac:dyDescent="0.3">
      <c r="B8" s="69" t="s">
        <v>44</v>
      </c>
      <c r="C8" s="70" t="s">
        <v>152</v>
      </c>
      <c r="E8" s="69" t="s">
        <v>157</v>
      </c>
      <c r="F8" s="74" t="s">
        <v>158</v>
      </c>
    </row>
    <row r="9" spans="2:6" ht="15.75" customHeight="1" thickBot="1" x14ac:dyDescent="0.3">
      <c r="B9" s="69" t="s">
        <v>153</v>
      </c>
      <c r="C9" s="70" t="s">
        <v>149</v>
      </c>
    </row>
    <row r="10" spans="2:6" ht="102.75" thickBot="1" x14ac:dyDescent="0.3">
      <c r="B10" s="69" t="s">
        <v>111</v>
      </c>
      <c r="C10" s="70" t="s">
        <v>154</v>
      </c>
      <c r="E10" s="66" t="s">
        <v>194</v>
      </c>
      <c r="F10" s="67" t="s">
        <v>159</v>
      </c>
    </row>
    <row r="11" spans="2:6" ht="26.25" thickBot="1" x14ac:dyDescent="0.3">
      <c r="B11" s="69" t="s">
        <v>112</v>
      </c>
      <c r="C11" s="70" t="s">
        <v>155</v>
      </c>
      <c r="E11" s="72" t="s">
        <v>160</v>
      </c>
      <c r="F11" s="73" t="s">
        <v>154</v>
      </c>
    </row>
    <row r="12" spans="2:6" ht="6.75" customHeight="1" thickBot="1" x14ac:dyDescent="0.3"/>
    <row r="13" spans="2:6" ht="102.75" thickBot="1" x14ac:dyDescent="0.3">
      <c r="B13" s="71" t="s">
        <v>194</v>
      </c>
      <c r="C13" s="68" t="s">
        <v>161</v>
      </c>
      <c r="E13" s="71" t="s">
        <v>194</v>
      </c>
      <c r="F13" s="68" t="s">
        <v>165</v>
      </c>
    </row>
    <row r="14" spans="2:6" ht="39" thickBot="1" x14ac:dyDescent="0.3">
      <c r="B14" s="69" t="s">
        <v>162</v>
      </c>
      <c r="C14" s="70" t="s">
        <v>163</v>
      </c>
      <c r="E14" s="69" t="s">
        <v>28</v>
      </c>
      <c r="F14" s="70" t="s">
        <v>166</v>
      </c>
    </row>
    <row r="15" spans="2:6" ht="26.25" thickBot="1" x14ac:dyDescent="0.3">
      <c r="B15" s="69" t="s">
        <v>32</v>
      </c>
      <c r="C15" s="70" t="s">
        <v>164</v>
      </c>
      <c r="E15" s="69" t="s">
        <v>114</v>
      </c>
      <c r="F15" s="70" t="s">
        <v>167</v>
      </c>
    </row>
    <row r="16" spans="2:6" ht="39" thickBot="1" x14ac:dyDescent="0.3">
      <c r="E16" s="69" t="s">
        <v>30</v>
      </c>
      <c r="F16" s="70" t="s">
        <v>168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Sheet5 (2)</vt:lpstr>
      <vt:lpstr>Sheet1</vt:lpstr>
      <vt:lpstr>Sheet5</vt:lpstr>
      <vt:lpstr>Sheet2</vt:lpstr>
      <vt:lpstr>Sheet3</vt:lpstr>
      <vt:lpstr>Sheet2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2016-04-04T20:44:32Z</dcterms:modified>
</cp:coreProperties>
</file>